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huronhospice-my.sharepoint.com/personal/willy_vanklooster_huronhospice_ca/Documents/LHIN/Reports To Laura Hawkins - Monthly/"/>
    </mc:Choice>
  </mc:AlternateContent>
  <xr:revisionPtr revIDLastSave="938" documentId="8_{F72634EE-6559-4455-BF57-79A00EC9C630}" xr6:coauthVersionLast="47" xr6:coauthVersionMax="47" xr10:uidLastSave="{9D013C36-EDE2-4626-8DD2-6430E8D30FBD}"/>
  <bookViews>
    <workbookView xWindow="-120" yWindow="-120" windowWidth="26565" windowHeight="16440" xr2:uid="{00000000-000D-0000-FFFF-FFFF00000000}"/>
  </bookViews>
  <sheets>
    <sheet name="Financial Statistical Report" sheetId="1" r:id="rId1"/>
    <sheet name="KPI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3" i="1" l="1"/>
  <c r="N53" i="2" l="1"/>
  <c r="N31" i="2"/>
  <c r="N11" i="1" l="1"/>
  <c r="I70" i="1" l="1"/>
  <c r="H70" i="1"/>
  <c r="N69" i="1"/>
  <c r="N30" i="2" l="1"/>
  <c r="N29" i="2"/>
  <c r="N28" i="2"/>
  <c r="N24" i="2"/>
  <c r="N26" i="2"/>
  <c r="H34" i="1" l="1"/>
  <c r="B4" i="2" l="1"/>
  <c r="H49" i="1"/>
  <c r="H44" i="1"/>
  <c r="H39" i="1"/>
  <c r="I39" i="1"/>
  <c r="C39" i="1"/>
  <c r="N55" i="2"/>
  <c r="N54" i="2"/>
  <c r="N44" i="2"/>
  <c r="N45" i="2"/>
  <c r="N46" i="2"/>
  <c r="N47" i="2"/>
  <c r="N48" i="2"/>
  <c r="N49" i="2"/>
  <c r="N50" i="2"/>
  <c r="N51" i="2"/>
  <c r="N52" i="2"/>
  <c r="N43" i="2"/>
  <c r="N37" i="2"/>
  <c r="N38" i="2"/>
  <c r="N39" i="2"/>
  <c r="N40" i="2"/>
  <c r="N41" i="2"/>
  <c r="N36" i="2"/>
  <c r="N34" i="2"/>
  <c r="N33" i="2"/>
  <c r="N25" i="2"/>
  <c r="N23" i="2"/>
  <c r="N22" i="2"/>
  <c r="N34" i="1"/>
  <c r="N10" i="1"/>
  <c r="N9" i="1"/>
  <c r="N20" i="2" l="1"/>
  <c r="N19" i="2"/>
  <c r="N18" i="2"/>
  <c r="N17" i="2"/>
  <c r="N16" i="2"/>
  <c r="N15" i="2"/>
  <c r="N14" i="2"/>
  <c r="N13" i="2"/>
  <c r="N12" i="2"/>
  <c r="N11" i="2"/>
  <c r="N10" i="2"/>
  <c r="E19" i="1" l="1"/>
  <c r="D19" i="1"/>
  <c r="C19" i="1"/>
  <c r="B19" i="1"/>
  <c r="N62" i="1" l="1"/>
  <c r="N61" i="1"/>
  <c r="N60" i="1"/>
  <c r="N59" i="1"/>
  <c r="N58" i="1"/>
  <c r="N57" i="1"/>
  <c r="N55" i="1"/>
  <c r="N52" i="1"/>
  <c r="N51" i="1"/>
  <c r="N50" i="1"/>
  <c r="N47" i="1"/>
  <c r="N46" i="1"/>
  <c r="N45" i="1"/>
  <c r="N42" i="1"/>
  <c r="N41" i="1"/>
  <c r="N40" i="1"/>
  <c r="N37" i="1"/>
  <c r="N36" i="1"/>
  <c r="N35" i="1"/>
  <c r="N32" i="1"/>
  <c r="N31" i="1"/>
  <c r="N30" i="1"/>
  <c r="N27" i="1"/>
  <c r="N26" i="1"/>
  <c r="N25" i="1"/>
  <c r="N22" i="1"/>
  <c r="N21" i="1"/>
  <c r="N20" i="1"/>
  <c r="N17" i="1"/>
  <c r="N16" i="1"/>
  <c r="N15" i="1"/>
  <c r="M49" i="1"/>
  <c r="L49" i="1"/>
  <c r="K49" i="1"/>
  <c r="J49" i="1"/>
  <c r="I49" i="1"/>
  <c r="G49" i="1"/>
  <c r="F49" i="1"/>
  <c r="E49" i="1"/>
  <c r="D49" i="1"/>
  <c r="C49" i="1"/>
  <c r="B49" i="1"/>
  <c r="M44" i="1"/>
  <c r="L44" i="1"/>
  <c r="K44" i="1"/>
  <c r="J44" i="1"/>
  <c r="I44" i="1"/>
  <c r="G44" i="1"/>
  <c r="F44" i="1"/>
  <c r="E44" i="1"/>
  <c r="D44" i="1"/>
  <c r="C44" i="1"/>
  <c r="B44" i="1"/>
  <c r="M29" i="1"/>
  <c r="L29" i="1"/>
  <c r="K29" i="1"/>
  <c r="J29" i="1"/>
  <c r="I29" i="1"/>
  <c r="H29" i="1"/>
  <c r="G29" i="1"/>
  <c r="F29" i="1"/>
  <c r="E29" i="1"/>
  <c r="C29" i="1"/>
  <c r="B29" i="1"/>
  <c r="M24" i="1"/>
  <c r="L24" i="1"/>
  <c r="K24" i="1"/>
  <c r="J24" i="1"/>
  <c r="I24" i="1"/>
  <c r="H24" i="1"/>
  <c r="G24" i="1"/>
  <c r="F24" i="1"/>
  <c r="E24" i="1"/>
  <c r="D24" i="1"/>
  <c r="C24" i="1"/>
  <c r="B24" i="1"/>
  <c r="N57" i="2"/>
  <c r="N8" i="2"/>
  <c r="N44" i="1" l="1"/>
  <c r="N49" i="1"/>
  <c r="N56" i="2"/>
  <c r="N24" i="1"/>
  <c r="N29" i="1"/>
  <c r="C14" i="1" l="1"/>
  <c r="D14" i="1"/>
  <c r="E14" i="1"/>
  <c r="F14" i="1"/>
  <c r="G14" i="1"/>
  <c r="H14" i="1"/>
  <c r="I14" i="1"/>
  <c r="K14" i="1"/>
  <c r="L14" i="1"/>
  <c r="M14" i="1"/>
  <c r="B14" i="1"/>
  <c r="F19" i="1"/>
  <c r="G19" i="1"/>
  <c r="H19" i="1"/>
  <c r="I19" i="1"/>
  <c r="J19" i="1"/>
  <c r="K19" i="1"/>
  <c r="L19" i="1"/>
  <c r="M19" i="1"/>
  <c r="D34" i="1"/>
  <c r="E34" i="1"/>
  <c r="F34" i="1"/>
  <c r="G34" i="1"/>
  <c r="B34" i="1"/>
  <c r="D39" i="1"/>
  <c r="E39" i="1"/>
  <c r="F39" i="1"/>
  <c r="G39" i="1"/>
  <c r="J39" i="1"/>
  <c r="K39" i="1"/>
  <c r="L39" i="1"/>
  <c r="M39" i="1"/>
  <c r="B39" i="1"/>
  <c r="C63" i="1"/>
  <c r="C70" i="1" s="1"/>
  <c r="C71" i="1" s="1"/>
  <c r="D63" i="1"/>
  <c r="D70" i="1" s="1"/>
  <c r="D71" i="1" s="1"/>
  <c r="E63" i="1"/>
  <c r="E70" i="1" s="1"/>
  <c r="F63" i="1"/>
  <c r="F70" i="1" s="1"/>
  <c r="F71" i="1" s="1"/>
  <c r="G63" i="1"/>
  <c r="G70" i="1" s="1"/>
  <c r="G71" i="1" s="1"/>
  <c r="H63" i="1"/>
  <c r="H71" i="1" s="1"/>
  <c r="I71" i="1"/>
  <c r="J63" i="1"/>
  <c r="J70" i="1" s="1"/>
  <c r="J71" i="1" s="1"/>
  <c r="K63" i="1"/>
  <c r="K70" i="1" s="1"/>
  <c r="K71" i="1" s="1"/>
  <c r="L63" i="1"/>
  <c r="L70" i="1" s="1"/>
  <c r="L71" i="1" s="1"/>
  <c r="M70" i="1"/>
  <c r="M71" i="1" s="1"/>
  <c r="B63" i="1"/>
  <c r="B70" i="1" s="1"/>
  <c r="B71" i="1" s="1"/>
  <c r="E71" i="1" l="1"/>
  <c r="N70" i="1"/>
  <c r="N71" i="1" s="1"/>
  <c r="N39" i="1"/>
  <c r="N14" i="1"/>
  <c r="N19" i="1"/>
  <c r="B65" i="1"/>
  <c r="B66" i="1"/>
  <c r="N63" i="1"/>
  <c r="J66" i="1"/>
  <c r="J65" i="1"/>
  <c r="F66" i="1"/>
  <c r="F65" i="1"/>
  <c r="M66" i="1"/>
  <c r="M65" i="1"/>
  <c r="I66" i="1"/>
  <c r="I65" i="1"/>
  <c r="E66" i="1"/>
  <c r="E65" i="1"/>
  <c r="L66" i="1"/>
  <c r="L65" i="1"/>
  <c r="H66" i="1"/>
  <c r="H65" i="1"/>
  <c r="D66" i="1"/>
  <c r="D65" i="1"/>
  <c r="K66" i="1"/>
  <c r="K65" i="1"/>
  <c r="G66" i="1"/>
  <c r="G65" i="1"/>
  <c r="C66" i="1"/>
  <c r="C65" i="1"/>
  <c r="N66" i="1" l="1"/>
  <c r="N65" i="1"/>
</calcChain>
</file>

<file path=xl/sharedStrings.xml><?xml version="1.0" encoding="utf-8"?>
<sst xmlns="http://schemas.openxmlformats.org/spreadsheetml/2006/main" count="127" uniqueCount="107">
  <si>
    <t>Home &amp; Community Care Support Services South West</t>
  </si>
  <si>
    <t>Appendix C: Financial and Statistical Reporting:  April 1, 2023 - March 31, 2024</t>
  </si>
  <si>
    <t>Residential Hospice:</t>
  </si>
  <si>
    <t xml:space="preserve">Huron Hospice </t>
  </si>
  <si>
    <r>
      <t>Total Annual HCCSS SW Funding Allocation</t>
    </r>
    <r>
      <rPr>
        <b/>
        <sz val="11"/>
        <color theme="1"/>
        <rFont val="Arial"/>
        <family val="2"/>
      </rPr>
      <t xml:space="preserve"> (note 1)</t>
    </r>
  </si>
  <si>
    <t>YTD</t>
  </si>
  <si>
    <t>Number of New Patients Admitted - Month</t>
  </si>
  <si>
    <t>Total Number of Clients Served - Month</t>
  </si>
  <si>
    <t>Total Number of Patient Deaths - Month</t>
  </si>
  <si>
    <t>Number of Patients Served with Nursing</t>
  </si>
  <si>
    <r>
      <t>Nursing patients</t>
    </r>
    <r>
      <rPr>
        <i/>
        <sz val="11"/>
        <color theme="1"/>
        <rFont val="Arial"/>
        <family val="2"/>
      </rPr>
      <t xml:space="preserve"> by age of patient</t>
    </r>
  </si>
  <si>
    <t>Number of Patients Served - Age 0 to 18</t>
  </si>
  <si>
    <t>Number of Patients Served - Age 19 to 64</t>
  </si>
  <si>
    <t>Number of Patients Served - Age 65 and over</t>
  </si>
  <si>
    <t>Number of Patients with PSW/Homemaking</t>
  </si>
  <si>
    <r>
      <t xml:space="preserve">PSW/Homemaking patients </t>
    </r>
    <r>
      <rPr>
        <i/>
        <sz val="11"/>
        <color theme="1"/>
        <rFont val="Arial"/>
        <family val="2"/>
      </rPr>
      <t>by age of patient</t>
    </r>
  </si>
  <si>
    <t>Number of Patients with Social Work Services</t>
  </si>
  <si>
    <r>
      <t xml:space="preserve">Social Work Services patients </t>
    </r>
    <r>
      <rPr>
        <i/>
        <sz val="11"/>
        <color theme="1"/>
        <rFont val="Arial"/>
        <family val="2"/>
      </rPr>
      <t>by age of patient</t>
    </r>
  </si>
  <si>
    <t>Number of Patients with Care Coordination Services</t>
  </si>
  <si>
    <r>
      <t xml:space="preserve">Care Coordination Services patients </t>
    </r>
    <r>
      <rPr>
        <i/>
        <sz val="11"/>
        <color theme="1"/>
        <rFont val="Arial"/>
        <family val="2"/>
      </rPr>
      <t>by age of patient</t>
    </r>
  </si>
  <si>
    <t>Total Nursing Hours</t>
  </si>
  <si>
    <t>c</t>
  </si>
  <si>
    <r>
      <t xml:space="preserve">Nursing Hours </t>
    </r>
    <r>
      <rPr>
        <i/>
        <sz val="11"/>
        <color theme="1"/>
        <rFont val="Arial"/>
        <family val="2"/>
      </rPr>
      <t>(note 2) by age of patient</t>
    </r>
  </si>
  <si>
    <t>Number of Hours - Age 0 to 18</t>
  </si>
  <si>
    <t>Number of Hours - Age 19 to 64</t>
  </si>
  <si>
    <t>Number of Hours - Age 65 and over</t>
  </si>
  <si>
    <t>Total Personal Support Hours</t>
  </si>
  <si>
    <r>
      <t xml:space="preserve">PSW/Homemaking Hours </t>
    </r>
    <r>
      <rPr>
        <i/>
        <sz val="11"/>
        <color theme="1"/>
        <rFont val="Arial"/>
        <family val="2"/>
      </rPr>
      <t>by age of patient</t>
    </r>
  </si>
  <si>
    <t>Total Social Work Services Hours</t>
  </si>
  <si>
    <r>
      <t xml:space="preserve">Social Work Services Hours </t>
    </r>
    <r>
      <rPr>
        <i/>
        <sz val="11"/>
        <color theme="1"/>
        <rFont val="Arial"/>
        <family val="2"/>
      </rPr>
      <t>by age of patient</t>
    </r>
  </si>
  <si>
    <t>Total Care Coordination Services Hours</t>
  </si>
  <si>
    <r>
      <t xml:space="preserve">Care Coordination Services hours </t>
    </r>
    <r>
      <rPr>
        <i/>
        <sz val="11"/>
        <color theme="1"/>
        <rFont val="Arial"/>
        <family val="2"/>
      </rPr>
      <t>by age of patient</t>
    </r>
  </si>
  <si>
    <t>Expenditure Costs</t>
  </si>
  <si>
    <r>
      <t xml:space="preserve">Total HCCSS SWFunding Received </t>
    </r>
    <r>
      <rPr>
        <b/>
        <i/>
        <sz val="11"/>
        <color theme="1"/>
        <rFont val="Arial"/>
        <family val="2"/>
      </rPr>
      <t>(note 1)</t>
    </r>
  </si>
  <si>
    <r>
      <t xml:space="preserve">Total Expenditure Nursing </t>
    </r>
    <r>
      <rPr>
        <b/>
        <i/>
        <sz val="11"/>
        <color theme="1"/>
        <rFont val="Arial"/>
        <family val="2"/>
      </rPr>
      <t>(note 3)</t>
    </r>
  </si>
  <si>
    <r>
      <t>Total Expenditure Personal Support</t>
    </r>
    <r>
      <rPr>
        <b/>
        <i/>
        <sz val="11"/>
        <color theme="1"/>
        <rFont val="Arial"/>
        <family val="2"/>
      </rPr>
      <t xml:space="preserve"> (note 3)</t>
    </r>
  </si>
  <si>
    <r>
      <t>Total Social Work Services</t>
    </r>
    <r>
      <rPr>
        <b/>
        <i/>
        <sz val="11"/>
        <color theme="1"/>
        <rFont val="Arial"/>
        <family val="2"/>
      </rPr>
      <t xml:space="preserve"> (note 4)</t>
    </r>
  </si>
  <si>
    <r>
      <t xml:space="preserve">Total Care Coordination Services </t>
    </r>
    <r>
      <rPr>
        <b/>
        <i/>
        <sz val="11"/>
        <color theme="1"/>
        <rFont val="Arial"/>
        <family val="2"/>
      </rPr>
      <t>(note 4)</t>
    </r>
  </si>
  <si>
    <r>
      <t xml:space="preserve">Total Medical Supplies and Equipment </t>
    </r>
    <r>
      <rPr>
        <b/>
        <i/>
        <sz val="11"/>
        <color theme="1"/>
        <rFont val="Arial"/>
        <family val="2"/>
      </rPr>
      <t>(note 4)</t>
    </r>
  </si>
  <si>
    <r>
      <t xml:space="preserve">Total Training </t>
    </r>
    <r>
      <rPr>
        <b/>
        <i/>
        <sz val="11"/>
        <color theme="1"/>
        <rFont val="Arial"/>
        <family val="2"/>
      </rPr>
      <t>(note 4)</t>
    </r>
  </si>
  <si>
    <t>Total Expenditures</t>
  </si>
  <si>
    <t>% Funded by HCCSS SW</t>
  </si>
  <si>
    <t>Funding Variance</t>
  </si>
  <si>
    <t>Additional Expenses coverd by HSP</t>
  </si>
  <si>
    <t>Total Cost to Operate Residence</t>
  </si>
  <si>
    <t>% of Total Costs Funded by HCCSS SW</t>
  </si>
  <si>
    <t>Due Dates: Report is due on the 10th of the following month</t>
  </si>
  <si>
    <t>Subsequent month's payment is contingent upon the submission of this report</t>
  </si>
  <si>
    <t>PSS stabilization payments are based on PSS hours reported</t>
  </si>
  <si>
    <r>
      <rPr>
        <b/>
        <sz val="11"/>
        <color theme="1"/>
        <rFont val="Arial"/>
        <family val="2"/>
      </rPr>
      <t>Note 1:</t>
    </r>
    <r>
      <rPr>
        <sz val="11"/>
        <color theme="1"/>
        <rFont val="Arial"/>
        <family val="2"/>
      </rPr>
      <t xml:space="preserve">  The funding does not include any PSS wage enhancement payments (2016)</t>
    </r>
  </si>
  <si>
    <r>
      <rPr>
        <b/>
        <sz val="11"/>
        <color theme="1"/>
        <rFont val="Arial"/>
        <family val="2"/>
      </rPr>
      <t>Note 2:</t>
    </r>
    <r>
      <rPr>
        <sz val="11"/>
        <color theme="1"/>
        <rFont val="Arial"/>
        <family val="2"/>
      </rPr>
      <t xml:space="preserve">  hours recorded should only include time spent delivering care and should exclude all other hours such as on-call</t>
    </r>
  </si>
  <si>
    <r>
      <rPr>
        <b/>
        <sz val="11"/>
        <color theme="1"/>
        <rFont val="Arial"/>
        <family val="2"/>
      </rPr>
      <t xml:space="preserve">Note 3: </t>
    </r>
    <r>
      <rPr>
        <sz val="11"/>
        <color theme="1"/>
        <rFont val="Arial"/>
        <family val="2"/>
      </rPr>
      <t xml:space="preserve"> total expenditures reported should only include direct salary and benefit costs.  Expenses reported should include vacation time, on-call premiums, etc and be verifiable by pay statements</t>
    </r>
  </si>
  <si>
    <r>
      <rPr>
        <b/>
        <sz val="11"/>
        <color theme="1"/>
        <rFont val="Arial"/>
        <family val="2"/>
      </rPr>
      <t xml:space="preserve">Note 4: </t>
    </r>
    <r>
      <rPr>
        <sz val="11"/>
        <color theme="1"/>
        <rFont val="Arial"/>
        <family val="2"/>
      </rPr>
      <t xml:space="preserve"> total expenditures reported should only be included if a residental hospice's total funding exceeds its total cost for nursing and personal support services, the remaining funds may be applied to other costs of meeting</t>
    </r>
  </si>
  <si>
    <t>the medical needs of patients and caregivers in residential hospices</t>
  </si>
  <si>
    <t>Home &amp; Community Support Services South West</t>
  </si>
  <si>
    <t>Appendix D: Key Performance Indicators:  April 1, 2023 - March 31, 2024</t>
  </si>
  <si>
    <t>Referral source:</t>
  </si>
  <si>
    <t>HCCSS SW</t>
  </si>
  <si>
    <t>Admissions by lower Tier municipality</t>
  </si>
  <si>
    <t>Ashfield-Colborne-Wawanosh</t>
  </si>
  <si>
    <t>Bluewater</t>
  </si>
  <si>
    <t xml:space="preserve">Cental Huron </t>
  </si>
  <si>
    <t>Goderich</t>
  </si>
  <si>
    <t>Howick</t>
  </si>
  <si>
    <t>Huron East</t>
  </si>
  <si>
    <t xml:space="preserve">Morris-Turberry </t>
  </si>
  <si>
    <t xml:space="preserve">North Huron </t>
  </si>
  <si>
    <t>South Huron</t>
  </si>
  <si>
    <t>Perth County</t>
  </si>
  <si>
    <t xml:space="preserve">Other </t>
  </si>
  <si>
    <t xml:space="preserve"># Transitioning to Hospice from: </t>
  </si>
  <si>
    <t>Client residence (home, retirement home)</t>
  </si>
  <si>
    <t>LTC</t>
  </si>
  <si>
    <t>Hospital</t>
  </si>
  <si>
    <t>ED</t>
  </si>
  <si>
    <t>Average Time from referral from HCCSS SW to admission</t>
  </si>
  <si>
    <t>Living arrangement by type:</t>
  </si>
  <si>
    <t>Alone</t>
  </si>
  <si>
    <t>With spouse</t>
  </si>
  <si>
    <t>With other</t>
  </si>
  <si>
    <t>Average PPS on admission</t>
  </si>
  <si>
    <t xml:space="preserve"> ESAS on admission:</t>
  </si>
  <si>
    <t># of Clients with Malignant diagnosis</t>
  </si>
  <si>
    <t># of clients without Malignant diagnosis</t>
  </si>
  <si>
    <t>Of Clients with a non-malignant diagnosis:</t>
  </si>
  <si>
    <t># cardiac</t>
  </si>
  <si>
    <t># Pulmonary</t>
  </si>
  <si>
    <t># Renal</t>
  </si>
  <si>
    <t># Progressive Neurological</t>
  </si>
  <si>
    <t># Immunological (HIV/AIDs, etc)</t>
  </si>
  <si>
    <t># Other</t>
  </si>
  <si>
    <t>Medical Interventions:</t>
  </si>
  <si>
    <t># clients with IV</t>
  </si>
  <si>
    <t># clients with Dialysis</t>
  </si>
  <si>
    <t># clients with mechanical ventilation</t>
  </si>
  <si>
    <t># clients with Chest tube</t>
  </si>
  <si>
    <t># clients with enteral infusions</t>
  </si>
  <si>
    <t xml:space="preserve"># of hospice clients admitted to hospital </t>
  </si>
  <si>
    <t># of ED visits (non-admit)</t>
  </si>
  <si>
    <t># of Risk events (falls, etc.)</t>
  </si>
  <si>
    <t xml:space="preserve"># of Adverse Events </t>
  </si>
  <si>
    <t># of patients with epidural infusions</t>
  </si>
  <si>
    <t>Average Length of Stay (Days)</t>
  </si>
  <si>
    <t>Total Number of Bed Days Available</t>
  </si>
  <si>
    <t>Total Number of Bed Days Occupied</t>
  </si>
  <si>
    <t>Average Occupancy Rate</t>
  </si>
  <si>
    <t>Outbreaks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</si>
</sst>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mmm\-yy;@"/>
    <numFmt numFmtId="167" formatCode="[$-409]mmmm\-yy;@"/>
    <numFmt numFmtId="168" formatCode="0.0"/>
    <numFmt numFmtId="169" formatCode="_(&quot;$&quot;* #,##0_);_(&quot;$&quot;* \(#,##0\);_(&quot;$&quot;* &quot;-&quot;??_);_(@_)"/>
    <numFmt numFmtId="170" formatCode="0.0%"/>
    <numFmt numFmtId="171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rgb="FF0070C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3" borderId="2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2" xfId="0" applyFont="1" applyBorder="1"/>
    <xf numFmtId="0" fontId="2" fillId="0" borderId="0" xfId="0" applyFont="1"/>
    <xf numFmtId="0" fontId="2" fillId="0" borderId="2" xfId="0" applyFont="1" applyBorder="1"/>
    <xf numFmtId="0" fontId="3" fillId="0" borderId="2" xfId="0" applyFont="1" applyBorder="1"/>
    <xf numFmtId="0" fontId="7" fillId="0" borderId="2" xfId="0" applyFont="1" applyBorder="1" applyAlignment="1">
      <alignment horizontal="left" indent="4"/>
    </xf>
    <xf numFmtId="0" fontId="3" fillId="0" borderId="0" xfId="0" applyFont="1"/>
    <xf numFmtId="0" fontId="3" fillId="0" borderId="3" xfId="0" applyFont="1" applyBorder="1"/>
    <xf numFmtId="9" fontId="2" fillId="2" borderId="2" xfId="2" applyFont="1" applyFill="1" applyBorder="1" applyProtection="1"/>
    <xf numFmtId="164" fontId="2" fillId="2" borderId="2" xfId="1" applyFont="1" applyFill="1" applyBorder="1" applyProtection="1"/>
    <xf numFmtId="0" fontId="10" fillId="0" borderId="0" xfId="0" applyFont="1"/>
    <xf numFmtId="166" fontId="6" fillId="0" borderId="1" xfId="0" applyNumberFormat="1" applyFont="1" applyBorder="1" applyAlignment="1">
      <alignment horizontal="center" wrapText="1"/>
    </xf>
    <xf numFmtId="166" fontId="6" fillId="0" borderId="1" xfId="0" quotePrefix="1" applyNumberFormat="1" applyFont="1" applyBorder="1" applyAlignment="1">
      <alignment horizontal="center" wrapText="1"/>
    </xf>
    <xf numFmtId="0" fontId="2" fillId="2" borderId="2" xfId="0" applyFont="1" applyFill="1" applyBorder="1"/>
    <xf numFmtId="0" fontId="2" fillId="0" borderId="5" xfId="0" applyFont="1" applyBorder="1"/>
    <xf numFmtId="0" fontId="2" fillId="0" borderId="4" xfId="0" applyFont="1" applyBorder="1"/>
    <xf numFmtId="164" fontId="2" fillId="3" borderId="2" xfId="1" applyFont="1" applyFill="1" applyBorder="1" applyProtection="1">
      <protection locked="0"/>
    </xf>
    <xf numFmtId="164" fontId="2" fillId="0" borderId="0" xfId="1" applyFont="1" applyProtection="1"/>
    <xf numFmtId="0" fontId="6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0" fontId="14" fillId="0" borderId="0" xfId="0" applyFont="1"/>
    <xf numFmtId="0" fontId="0" fillId="0" borderId="0" xfId="0" applyProtection="1">
      <protection locked="0"/>
    </xf>
    <xf numFmtId="0" fontId="12" fillId="0" borderId="2" xfId="0" applyFont="1" applyBorder="1"/>
    <xf numFmtId="0" fontId="9" fillId="0" borderId="2" xfId="0" applyFont="1" applyBorder="1" applyProtection="1">
      <protection locked="0"/>
    </xf>
    <xf numFmtId="0" fontId="14" fillId="0" borderId="2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2" xfId="0" applyFont="1" applyBorder="1" applyAlignment="1" applyProtection="1">
      <alignment horizontal="right"/>
      <protection locked="0"/>
    </xf>
    <xf numFmtId="0" fontId="14" fillId="0" borderId="2" xfId="0" applyFont="1" applyBorder="1"/>
    <xf numFmtId="0" fontId="13" fillId="0" borderId="2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3" fillId="0" borderId="5" xfId="0" applyFont="1" applyBorder="1"/>
    <xf numFmtId="0" fontId="3" fillId="0" borderId="4" xfId="0" applyFont="1" applyBorder="1"/>
    <xf numFmtId="0" fontId="3" fillId="2" borderId="6" xfId="0" applyFont="1" applyFill="1" applyBorder="1"/>
    <xf numFmtId="0" fontId="3" fillId="0" borderId="0" xfId="0" applyFont="1" applyAlignment="1">
      <alignment vertical="center"/>
    </xf>
    <xf numFmtId="0" fontId="9" fillId="0" borderId="0" xfId="0" applyFont="1"/>
    <xf numFmtId="0" fontId="3" fillId="2" borderId="2" xfId="0" applyFont="1" applyFill="1" applyBorder="1"/>
    <xf numFmtId="164" fontId="3" fillId="2" borderId="2" xfId="1" applyFont="1" applyFill="1" applyBorder="1" applyProtection="1"/>
    <xf numFmtId="0" fontId="15" fillId="0" borderId="0" xfId="0" applyFont="1"/>
    <xf numFmtId="17" fontId="16" fillId="0" borderId="2" xfId="0" applyNumberFormat="1" applyFont="1" applyBorder="1" applyAlignment="1">
      <alignment horizontal="center" wrapText="1"/>
    </xf>
    <xf numFmtId="167" fontId="16" fillId="0" borderId="2" xfId="0" applyNumberFormat="1" applyFont="1" applyBorder="1" applyAlignment="1">
      <alignment horizontal="center" wrapText="1"/>
    </xf>
    <xf numFmtId="0" fontId="15" fillId="0" borderId="2" xfId="0" applyFont="1" applyBorder="1" applyProtection="1">
      <protection locked="0"/>
    </xf>
    <xf numFmtId="0" fontId="16" fillId="0" borderId="2" xfId="0" applyFont="1" applyBorder="1" applyProtection="1">
      <protection locked="0"/>
    </xf>
    <xf numFmtId="0" fontId="15" fillId="0" borderId="2" xfId="0" applyFont="1" applyBorder="1"/>
    <xf numFmtId="0" fontId="16" fillId="0" borderId="2" xfId="0" applyFont="1" applyBorder="1"/>
    <xf numFmtId="0" fontId="17" fillId="0" borderId="0" xfId="0" applyFont="1"/>
    <xf numFmtId="9" fontId="2" fillId="3" borderId="2" xfId="0" applyNumberFormat="1" applyFont="1" applyFill="1" applyBorder="1" applyProtection="1">
      <protection locked="0"/>
    </xf>
    <xf numFmtId="168" fontId="2" fillId="3" borderId="2" xfId="0" applyNumberFormat="1" applyFont="1" applyFill="1" applyBorder="1" applyProtection="1">
      <protection locked="0"/>
    </xf>
    <xf numFmtId="1" fontId="2" fillId="2" borderId="2" xfId="0" applyNumberFormat="1" applyFont="1" applyFill="1" applyBorder="1"/>
    <xf numFmtId="1" fontId="2" fillId="3" borderId="2" xfId="0" applyNumberFormat="1" applyFont="1" applyFill="1" applyBorder="1" applyProtection="1">
      <protection locked="0"/>
    </xf>
    <xf numFmtId="169" fontId="2" fillId="3" borderId="2" xfId="1" applyNumberFormat="1" applyFont="1" applyFill="1" applyBorder="1" applyProtection="1">
      <protection locked="0"/>
    </xf>
    <xf numFmtId="169" fontId="2" fillId="0" borderId="0" xfId="1" applyNumberFormat="1" applyFont="1" applyProtection="1"/>
    <xf numFmtId="169" fontId="2" fillId="2" borderId="2" xfId="1" applyNumberFormat="1" applyFont="1" applyFill="1" applyBorder="1" applyProtection="1"/>
    <xf numFmtId="0" fontId="5" fillId="0" borderId="0" xfId="0" applyFont="1"/>
    <xf numFmtId="168" fontId="2" fillId="2" borderId="2" xfId="0" applyNumberFormat="1" applyFont="1" applyFill="1" applyBorder="1"/>
    <xf numFmtId="0" fontId="2" fillId="5" borderId="2" xfId="0" applyFont="1" applyFill="1" applyBorder="1" applyAlignment="1">
      <alignment horizontal="left" indent="2"/>
    </xf>
    <xf numFmtId="164" fontId="2" fillId="5" borderId="2" xfId="1" applyFont="1" applyFill="1" applyBorder="1" applyProtection="1">
      <protection locked="0"/>
    </xf>
    <xf numFmtId="164" fontId="3" fillId="5" borderId="2" xfId="1" applyFont="1" applyFill="1" applyBorder="1" applyProtection="1"/>
    <xf numFmtId="0" fontId="3" fillId="5" borderId="2" xfId="0" applyFont="1" applyFill="1" applyBorder="1"/>
    <xf numFmtId="164" fontId="2" fillId="5" borderId="2" xfId="1" applyFont="1" applyFill="1" applyBorder="1" applyProtection="1"/>
    <xf numFmtId="9" fontId="15" fillId="5" borderId="2" xfId="2" applyFont="1" applyFill="1" applyBorder="1" applyProtection="1">
      <protection locked="0"/>
    </xf>
    <xf numFmtId="0" fontId="18" fillId="0" borderId="0" xfId="0" applyFont="1"/>
    <xf numFmtId="0" fontId="19" fillId="0" borderId="0" xfId="0" applyFont="1"/>
    <xf numFmtId="0" fontId="20" fillId="0" borderId="0" xfId="0" applyFont="1"/>
    <xf numFmtId="1" fontId="6" fillId="4" borderId="1" xfId="0" quotePrefix="1" applyNumberFormat="1" applyFont="1" applyFill="1" applyBorder="1" applyAlignment="1">
      <alignment horizontal="center" wrapText="1"/>
    </xf>
    <xf numFmtId="168" fontId="3" fillId="2" borderId="6" xfId="0" applyNumberFormat="1" applyFont="1" applyFill="1" applyBorder="1"/>
    <xf numFmtId="170" fontId="2" fillId="2" borderId="2" xfId="0" applyNumberFormat="1" applyFont="1" applyFill="1" applyBorder="1"/>
    <xf numFmtId="168" fontId="3" fillId="6" borderId="6" xfId="0" applyNumberFormat="1" applyFont="1" applyFill="1" applyBorder="1"/>
    <xf numFmtId="1" fontId="3" fillId="6" borderId="2" xfId="0" applyNumberFormat="1" applyFont="1" applyFill="1" applyBorder="1"/>
    <xf numFmtId="0" fontId="3" fillId="6" borderId="2" xfId="0" applyFont="1" applyFill="1" applyBorder="1"/>
    <xf numFmtId="171" fontId="2" fillId="0" borderId="2" xfId="3" applyNumberFormat="1" applyFont="1" applyBorder="1"/>
    <xf numFmtId="171" fontId="2" fillId="3" borderId="2" xfId="3" applyNumberFormat="1" applyFont="1" applyFill="1" applyBorder="1" applyProtection="1">
      <protection locked="0"/>
    </xf>
    <xf numFmtId="171" fontId="3" fillId="2" borderId="2" xfId="3" applyNumberFormat="1" applyFont="1" applyFill="1" applyBorder="1" applyProtection="1"/>
    <xf numFmtId="171" fontId="2" fillId="0" borderId="0" xfId="3" applyNumberFormat="1" applyFont="1"/>
    <xf numFmtId="171" fontId="2" fillId="0" borderId="0" xfId="3" applyNumberFormat="1" applyFont="1" applyProtection="1">
      <protection locked="0"/>
    </xf>
    <xf numFmtId="171" fontId="3" fillId="0" borderId="2" xfId="3" applyNumberFormat="1" applyFont="1" applyBorder="1"/>
    <xf numFmtId="171" fontId="2" fillId="2" borderId="2" xfId="3" applyNumberFormat="1" applyFont="1" applyFill="1" applyBorder="1" applyProtection="1"/>
    <xf numFmtId="0" fontId="12" fillId="7" borderId="0" xfId="0" applyFont="1" applyFill="1"/>
    <xf numFmtId="168" fontId="0" fillId="0" borderId="0" xfId="0" applyNumberFormat="1"/>
    <xf numFmtId="0" fontId="9" fillId="0" borderId="0" xfId="0" applyFont="1" applyAlignment="1">
      <alignment horizontal="center" vertical="center"/>
    </xf>
    <xf numFmtId="3" fontId="2" fillId="3" borderId="3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9" fillId="3" borderId="3" xfId="0" applyFont="1" applyFill="1" applyBorder="1" applyAlignment="1" applyProtection="1">
      <alignment horizontal="left"/>
      <protection locked="0"/>
    </xf>
    <xf numFmtId="0" fontId="9" fillId="3" borderId="5" xfId="0" applyFont="1" applyFill="1" applyBorder="1" applyAlignment="1" applyProtection="1">
      <alignment horizontal="left"/>
      <protection locked="0"/>
    </xf>
    <xf numFmtId="0" fontId="9" fillId="3" borderId="4" xfId="0" applyFont="1" applyFill="1" applyBorder="1" applyAlignment="1" applyProtection="1">
      <alignment horizontal="left"/>
      <protection locked="0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C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8"/>
  <sheetViews>
    <sheetView tabSelected="1" zoomScaleNormal="100" workbookViewId="0">
      <pane ySplit="8" topLeftCell="A33" activePane="bottomLeft" state="frozen"/>
      <selection pane="bottomLeft" activeCell="K4" sqref="K4"/>
    </sheetView>
  </sheetViews>
  <sheetFormatPr defaultColWidth="9.140625" defaultRowHeight="15" x14ac:dyDescent="0.25"/>
  <cols>
    <col min="1" max="1" width="50.5703125" style="3" customWidth="1"/>
    <col min="2" max="4" width="14.28515625" style="3" bestFit="1" customWidth="1"/>
    <col min="5" max="5" width="14.7109375" style="3" bestFit="1" customWidth="1"/>
    <col min="6" max="11" width="14.28515625" style="3" bestFit="1" customWidth="1"/>
    <col min="12" max="12" width="15.5703125" style="3" customWidth="1"/>
    <col min="13" max="13" width="13" style="3" customWidth="1"/>
    <col min="14" max="14" width="15.42578125" style="5" bestFit="1" customWidth="1"/>
    <col min="15" max="16384" width="9.140625" style="3"/>
  </cols>
  <sheetData>
    <row r="1" spans="1:15" s="1" customFormat="1" ht="21.75" customHeight="1" x14ac:dyDescent="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44"/>
      <c r="O1" s="7"/>
    </row>
    <row r="2" spans="1:15" s="1" customFormat="1" ht="26.25" customHeight="1" x14ac:dyDescent="0.25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44"/>
      <c r="O2" s="7"/>
    </row>
    <row r="3" spans="1:15" s="1" customFormat="1" ht="31.5" customHeight="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44"/>
      <c r="O3" s="7"/>
    </row>
    <row r="4" spans="1:15" s="2" customFormat="1" ht="18" x14ac:dyDescent="0.25">
      <c r="A4" s="8" t="s">
        <v>2</v>
      </c>
      <c r="B4" s="92" t="s">
        <v>3</v>
      </c>
      <c r="C4" s="93"/>
      <c r="D4" s="93"/>
      <c r="E4" s="93"/>
      <c r="F4" s="93"/>
      <c r="G4" s="93"/>
      <c r="H4" s="94"/>
      <c r="I4" s="17"/>
      <c r="J4" s="17"/>
      <c r="K4" s="17"/>
      <c r="L4" s="17"/>
      <c r="M4" s="17"/>
      <c r="N4" s="45"/>
      <c r="O4" s="17"/>
    </row>
    <row r="5" spans="1:15" ht="4.5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3"/>
      <c r="O5" s="9"/>
    </row>
    <row r="6" spans="1:15" ht="22.5" customHeight="1" x14ac:dyDescent="0.25">
      <c r="A6" s="10" t="s">
        <v>4</v>
      </c>
      <c r="B6" s="90">
        <v>700400</v>
      </c>
      <c r="C6" s="91"/>
      <c r="D6" s="9"/>
      <c r="E6" s="9"/>
      <c r="F6" s="9"/>
      <c r="G6" s="9"/>
      <c r="H6" s="9"/>
      <c r="I6" s="9"/>
      <c r="J6" s="9"/>
      <c r="K6" s="9"/>
      <c r="L6" s="9"/>
      <c r="M6" s="9"/>
      <c r="N6" s="13"/>
      <c r="O6" s="9"/>
    </row>
    <row r="7" spans="1:15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3"/>
      <c r="O7" s="9"/>
    </row>
    <row r="8" spans="1:15" ht="14.25" x14ac:dyDescent="0.2">
      <c r="A8" s="9"/>
      <c r="B8" s="18">
        <v>45017</v>
      </c>
      <c r="C8" s="18">
        <v>45047</v>
      </c>
      <c r="D8" s="18">
        <v>45078</v>
      </c>
      <c r="E8" s="18">
        <v>45108</v>
      </c>
      <c r="F8" s="18">
        <v>45139</v>
      </c>
      <c r="G8" s="18">
        <v>45170</v>
      </c>
      <c r="H8" s="18">
        <v>45200</v>
      </c>
      <c r="I8" s="18">
        <v>45231</v>
      </c>
      <c r="J8" s="18">
        <v>45261</v>
      </c>
      <c r="K8" s="18">
        <v>45292</v>
      </c>
      <c r="L8" s="18">
        <v>45323</v>
      </c>
      <c r="M8" s="18">
        <v>45352</v>
      </c>
      <c r="N8" s="19" t="s">
        <v>5</v>
      </c>
      <c r="O8" s="9"/>
    </row>
    <row r="9" spans="1:15" x14ac:dyDescent="0.25">
      <c r="A9" s="11" t="s">
        <v>6</v>
      </c>
      <c r="B9" s="4">
        <v>6</v>
      </c>
      <c r="C9" s="4">
        <v>6</v>
      </c>
      <c r="D9" s="4">
        <v>8</v>
      </c>
      <c r="E9" s="4">
        <v>4</v>
      </c>
      <c r="F9" s="4">
        <v>4</v>
      </c>
      <c r="G9" s="4">
        <v>10</v>
      </c>
      <c r="H9" s="4">
        <v>2</v>
      </c>
      <c r="I9" s="4">
        <v>8</v>
      </c>
      <c r="J9" s="4">
        <v>4</v>
      </c>
      <c r="K9" s="4">
        <v>10</v>
      </c>
      <c r="L9" s="4">
        <v>4</v>
      </c>
      <c r="M9" s="4">
        <v>7</v>
      </c>
      <c r="N9" s="74">
        <f>SUM(B9:M9)</f>
        <v>73</v>
      </c>
      <c r="O9" s="9"/>
    </row>
    <row r="10" spans="1:15" x14ac:dyDescent="0.25">
      <c r="A10" s="11" t="s">
        <v>7</v>
      </c>
      <c r="B10" s="4">
        <v>7</v>
      </c>
      <c r="C10" s="4">
        <v>8</v>
      </c>
      <c r="D10" s="4">
        <v>11</v>
      </c>
      <c r="E10" s="4">
        <v>6</v>
      </c>
      <c r="F10" s="4">
        <v>6</v>
      </c>
      <c r="G10" s="4">
        <v>10</v>
      </c>
      <c r="H10" s="4">
        <v>5</v>
      </c>
      <c r="I10" s="4">
        <v>9</v>
      </c>
      <c r="J10" s="4">
        <v>7</v>
      </c>
      <c r="K10" s="4">
        <v>12</v>
      </c>
      <c r="L10" s="4">
        <v>6</v>
      </c>
      <c r="M10" s="4">
        <v>9</v>
      </c>
      <c r="N10" s="74">
        <f>SUM(B10:M10)</f>
        <v>96</v>
      </c>
      <c r="O10" s="9"/>
    </row>
    <row r="11" spans="1:15" x14ac:dyDescent="0.25">
      <c r="A11" s="11" t="s">
        <v>8</v>
      </c>
      <c r="B11" s="4">
        <v>5</v>
      </c>
      <c r="C11" s="4">
        <v>5</v>
      </c>
      <c r="D11" s="4">
        <v>8</v>
      </c>
      <c r="E11" s="4">
        <v>4</v>
      </c>
      <c r="F11" s="4">
        <v>5</v>
      </c>
      <c r="G11" s="4">
        <v>7</v>
      </c>
      <c r="H11" s="4">
        <v>4</v>
      </c>
      <c r="I11" s="4">
        <v>6</v>
      </c>
      <c r="J11" s="4">
        <v>5</v>
      </c>
      <c r="K11" s="4">
        <v>8</v>
      </c>
      <c r="L11" s="4">
        <v>3</v>
      </c>
      <c r="M11" s="4">
        <v>6</v>
      </c>
      <c r="N11" s="74">
        <f>SUM(B11:M11)</f>
        <v>66</v>
      </c>
      <c r="O11" s="9"/>
    </row>
    <row r="12" spans="1:15" ht="7.5" customHeight="1" x14ac:dyDescent="0.25">
      <c r="A12" s="14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2"/>
      <c r="O12" s="9"/>
    </row>
    <row r="13" spans="1:15" x14ac:dyDescent="0.25">
      <c r="A13" s="14" t="s">
        <v>9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42"/>
      <c r="O13" s="9"/>
    </row>
    <row r="14" spans="1:15" x14ac:dyDescent="0.25">
      <c r="A14" s="39" t="s">
        <v>10</v>
      </c>
      <c r="B14" s="40">
        <f>SUM(B15:B17)</f>
        <v>7</v>
      </c>
      <c r="C14" s="40">
        <f t="shared" ref="C14:M14" si="0">SUM(C15:C17)</f>
        <v>8</v>
      </c>
      <c r="D14" s="40">
        <f t="shared" si="0"/>
        <v>11</v>
      </c>
      <c r="E14" s="40">
        <f t="shared" si="0"/>
        <v>6</v>
      </c>
      <c r="F14" s="40">
        <f t="shared" si="0"/>
        <v>6</v>
      </c>
      <c r="G14" s="40">
        <f t="shared" si="0"/>
        <v>10</v>
      </c>
      <c r="H14" s="40">
        <f t="shared" si="0"/>
        <v>5</v>
      </c>
      <c r="I14" s="40">
        <f t="shared" si="0"/>
        <v>9</v>
      </c>
      <c r="J14" s="40">
        <v>7</v>
      </c>
      <c r="K14" s="40">
        <f t="shared" si="0"/>
        <v>12</v>
      </c>
      <c r="L14" s="40">
        <f t="shared" si="0"/>
        <v>6</v>
      </c>
      <c r="M14" s="40">
        <f t="shared" si="0"/>
        <v>9</v>
      </c>
      <c r="N14" s="43">
        <f>IF(SUM(B14:M14)=SUM(N15:N17),SUM(B14:M14),"ERROR")</f>
        <v>96</v>
      </c>
      <c r="O14" s="9"/>
    </row>
    <row r="15" spans="1:15" x14ac:dyDescent="0.25">
      <c r="A15" s="12" t="s">
        <v>11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6">
        <f>SUM(B15:M15)</f>
        <v>0</v>
      </c>
      <c r="O15" s="9"/>
    </row>
    <row r="16" spans="1:15" x14ac:dyDescent="0.25">
      <c r="A16" s="12" t="s">
        <v>12</v>
      </c>
      <c r="B16" s="4">
        <v>0</v>
      </c>
      <c r="C16" s="4">
        <v>0</v>
      </c>
      <c r="D16" s="4">
        <v>1</v>
      </c>
      <c r="E16" s="4">
        <v>0</v>
      </c>
      <c r="F16" s="4">
        <v>0</v>
      </c>
      <c r="G16" s="4">
        <v>1</v>
      </c>
      <c r="H16" s="4">
        <v>1</v>
      </c>
      <c r="I16" s="4">
        <v>1</v>
      </c>
      <c r="J16" s="4">
        <v>0</v>
      </c>
      <c r="K16" s="4">
        <v>2</v>
      </c>
      <c r="L16" s="4">
        <v>0</v>
      </c>
      <c r="M16" s="4">
        <v>0</v>
      </c>
      <c r="N16" s="46">
        <f t="shared" ref="N16:N17" si="1">SUM(B16:M16)</f>
        <v>6</v>
      </c>
      <c r="O16" s="9"/>
    </row>
    <row r="17" spans="1:15" x14ac:dyDescent="0.25">
      <c r="A17" s="12" t="s">
        <v>13</v>
      </c>
      <c r="B17" s="4">
        <v>7</v>
      </c>
      <c r="C17" s="4">
        <v>8</v>
      </c>
      <c r="D17" s="4">
        <v>10</v>
      </c>
      <c r="E17" s="4">
        <v>6</v>
      </c>
      <c r="F17" s="4">
        <v>6</v>
      </c>
      <c r="G17" s="4">
        <v>9</v>
      </c>
      <c r="H17" s="4">
        <v>4</v>
      </c>
      <c r="I17" s="4">
        <v>8</v>
      </c>
      <c r="J17" s="4">
        <v>7</v>
      </c>
      <c r="K17" s="4">
        <v>10</v>
      </c>
      <c r="L17" s="4">
        <v>6</v>
      </c>
      <c r="M17" s="4">
        <v>9</v>
      </c>
      <c r="N17" s="46">
        <f t="shared" si="1"/>
        <v>90</v>
      </c>
      <c r="O17" s="9"/>
    </row>
    <row r="18" spans="1:15" x14ac:dyDescent="0.25">
      <c r="A18" s="13" t="s">
        <v>14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3"/>
      <c r="O18" s="9"/>
    </row>
    <row r="19" spans="1:15" x14ac:dyDescent="0.25">
      <c r="A19" s="10" t="s">
        <v>15</v>
      </c>
      <c r="B19" s="20">
        <f>SUM(B20:B22)</f>
        <v>0</v>
      </c>
      <c r="C19" s="20">
        <f>SUM(C20:C22)</f>
        <v>0</v>
      </c>
      <c r="D19" s="20">
        <f>SUM(D20:D22)</f>
        <v>0</v>
      </c>
      <c r="E19" s="20">
        <f>SUM(E20:E22)</f>
        <v>0</v>
      </c>
      <c r="F19" s="20">
        <f t="shared" ref="F19:M19" si="2">SUM(F20:F22)</f>
        <v>0</v>
      </c>
      <c r="G19" s="20">
        <f t="shared" si="2"/>
        <v>0</v>
      </c>
      <c r="H19" s="20">
        <f t="shared" si="2"/>
        <v>0</v>
      </c>
      <c r="I19" s="20">
        <f t="shared" si="2"/>
        <v>0</v>
      </c>
      <c r="J19" s="20">
        <f t="shared" si="2"/>
        <v>0</v>
      </c>
      <c r="K19" s="20">
        <f t="shared" si="2"/>
        <v>0</v>
      </c>
      <c r="L19" s="20">
        <f t="shared" si="2"/>
        <v>0</v>
      </c>
      <c r="M19" s="20">
        <f t="shared" si="2"/>
        <v>0</v>
      </c>
      <c r="N19" s="43">
        <f>IF(SUM(B19:M19)=SUM(N20:N22),SUM(B19:M19),"ERROR")</f>
        <v>0</v>
      </c>
      <c r="O19" s="9"/>
    </row>
    <row r="20" spans="1:15" x14ac:dyDescent="0.25">
      <c r="A20" s="12" t="s">
        <v>11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6">
        <f>SUM(B20:M20)</f>
        <v>0</v>
      </c>
      <c r="O20" s="9"/>
    </row>
    <row r="21" spans="1:15" x14ac:dyDescent="0.25">
      <c r="A21" s="12" t="s">
        <v>12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6">
        <f t="shared" ref="N21:N22" si="3">SUM(B21:M21)</f>
        <v>0</v>
      </c>
      <c r="O21" s="9"/>
    </row>
    <row r="22" spans="1:15" x14ac:dyDescent="0.25">
      <c r="A22" s="12" t="s">
        <v>13</v>
      </c>
      <c r="B22" s="4">
        <v>0</v>
      </c>
      <c r="C22" s="4"/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6">
        <f t="shared" si="3"/>
        <v>0</v>
      </c>
      <c r="O22" s="9"/>
    </row>
    <row r="23" spans="1:15" x14ac:dyDescent="0.25">
      <c r="A23" s="13" t="s">
        <v>16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3"/>
      <c r="O23" s="9"/>
    </row>
    <row r="24" spans="1:15" x14ac:dyDescent="0.25">
      <c r="A24" s="10" t="s">
        <v>17</v>
      </c>
      <c r="B24" s="20">
        <f>SUM(B25:B27)</f>
        <v>0</v>
      </c>
      <c r="C24" s="20">
        <f t="shared" ref="C24:M24" si="4">SUM(C25:C27)</f>
        <v>0</v>
      </c>
      <c r="D24" s="20">
        <f t="shared" si="4"/>
        <v>0</v>
      </c>
      <c r="E24" s="20">
        <f t="shared" si="4"/>
        <v>0</v>
      </c>
      <c r="F24" s="20">
        <f t="shared" si="4"/>
        <v>0</v>
      </c>
      <c r="G24" s="20">
        <f t="shared" si="4"/>
        <v>0</v>
      </c>
      <c r="H24" s="20">
        <f t="shared" si="4"/>
        <v>0</v>
      </c>
      <c r="I24" s="20">
        <f t="shared" si="4"/>
        <v>0</v>
      </c>
      <c r="J24" s="20">
        <f t="shared" si="4"/>
        <v>0</v>
      </c>
      <c r="K24" s="20">
        <f t="shared" si="4"/>
        <v>0</v>
      </c>
      <c r="L24" s="20">
        <f t="shared" si="4"/>
        <v>0</v>
      </c>
      <c r="M24" s="20">
        <f t="shared" si="4"/>
        <v>0</v>
      </c>
      <c r="N24" s="43">
        <f>IF(SUM(B24:M24)=SUM(N25:N27),SUM(B24:M24),"ERROR")</f>
        <v>0</v>
      </c>
      <c r="O24" s="9"/>
    </row>
    <row r="25" spans="1:15" x14ac:dyDescent="0.25">
      <c r="A25" s="12" t="s">
        <v>11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6">
        <f>SUM(B25:M25)</f>
        <v>0</v>
      </c>
      <c r="O25" s="9"/>
    </row>
    <row r="26" spans="1:15" x14ac:dyDescent="0.25">
      <c r="A26" s="12" t="s">
        <v>12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6">
        <f t="shared" ref="N26:N27" si="5">SUM(B26:M26)</f>
        <v>0</v>
      </c>
      <c r="O26" s="9"/>
    </row>
    <row r="27" spans="1:15" x14ac:dyDescent="0.25">
      <c r="A27" s="12" t="s">
        <v>13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6">
        <f t="shared" si="5"/>
        <v>0</v>
      </c>
      <c r="O27" s="9"/>
    </row>
    <row r="28" spans="1:15" x14ac:dyDescent="0.25">
      <c r="A28" s="13" t="s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3"/>
      <c r="O28" s="9"/>
    </row>
    <row r="29" spans="1:15" x14ac:dyDescent="0.25">
      <c r="A29" s="10" t="s">
        <v>19</v>
      </c>
      <c r="B29" s="20">
        <f>SUM(B30:B32)</f>
        <v>0</v>
      </c>
      <c r="C29" s="20">
        <f t="shared" ref="C29:M29" si="6">SUM(C30:C32)</f>
        <v>0</v>
      </c>
      <c r="D29" s="20">
        <v>0</v>
      </c>
      <c r="E29" s="20">
        <f t="shared" si="6"/>
        <v>0</v>
      </c>
      <c r="F29" s="20">
        <f t="shared" si="6"/>
        <v>0</v>
      </c>
      <c r="G29" s="20">
        <f t="shared" si="6"/>
        <v>0</v>
      </c>
      <c r="H29" s="20">
        <f t="shared" si="6"/>
        <v>0</v>
      </c>
      <c r="I29" s="20">
        <f t="shared" si="6"/>
        <v>0</v>
      </c>
      <c r="J29" s="20">
        <f t="shared" si="6"/>
        <v>0</v>
      </c>
      <c r="K29" s="20">
        <f t="shared" si="6"/>
        <v>0</v>
      </c>
      <c r="L29" s="20">
        <f t="shared" si="6"/>
        <v>0</v>
      </c>
      <c r="M29" s="20">
        <f t="shared" si="6"/>
        <v>0</v>
      </c>
      <c r="N29" s="46">
        <f>SUM(B29:M29)</f>
        <v>0</v>
      </c>
      <c r="O29" s="9"/>
    </row>
    <row r="30" spans="1:15" x14ac:dyDescent="0.25">
      <c r="A30" s="12" t="s">
        <v>11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6">
        <f>SUM(B30:M30)</f>
        <v>0</v>
      </c>
      <c r="O30" s="9"/>
    </row>
    <row r="31" spans="1:15" x14ac:dyDescent="0.25">
      <c r="A31" s="12" t="s">
        <v>12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6">
        <f t="shared" ref="N31:N32" si="7">SUM(B31:M31)</f>
        <v>0</v>
      </c>
      <c r="O31" s="9"/>
    </row>
    <row r="32" spans="1:15" x14ac:dyDescent="0.25">
      <c r="A32" s="12" t="s">
        <v>13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6">
        <f t="shared" si="7"/>
        <v>0</v>
      </c>
      <c r="O32" s="9"/>
    </row>
    <row r="33" spans="1:15" x14ac:dyDescent="0.25">
      <c r="A33" s="13" t="s">
        <v>20</v>
      </c>
      <c r="B33" s="9"/>
      <c r="C33" s="9" t="s">
        <v>21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13"/>
      <c r="O33" s="9"/>
    </row>
    <row r="34" spans="1:15" x14ac:dyDescent="0.25">
      <c r="A34" s="10" t="s">
        <v>22</v>
      </c>
      <c r="B34" s="58">
        <f>SUM(B35:B37)</f>
        <v>1483</v>
      </c>
      <c r="C34" s="58">
        <v>1570</v>
      </c>
      <c r="D34" s="58">
        <f t="shared" ref="D34:H34" si="8">SUM(D35:D37)</f>
        <v>1469</v>
      </c>
      <c r="E34" s="20">
        <f t="shared" si="8"/>
        <v>1768</v>
      </c>
      <c r="F34" s="20">
        <f t="shared" si="8"/>
        <v>1479</v>
      </c>
      <c r="G34" s="20">
        <f t="shared" si="8"/>
        <v>1431</v>
      </c>
      <c r="H34" s="20">
        <f t="shared" si="8"/>
        <v>1445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75">
        <f>SUM(H34:M34)</f>
        <v>1445</v>
      </c>
      <c r="O34" s="9"/>
    </row>
    <row r="35" spans="1:15" x14ac:dyDescent="0.25">
      <c r="A35" s="12" t="s">
        <v>23</v>
      </c>
      <c r="B35" s="59">
        <v>0</v>
      </c>
      <c r="C35" s="59">
        <v>0</v>
      </c>
      <c r="D35" s="59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6">
        <f>SUM(B35:M35)</f>
        <v>0</v>
      </c>
      <c r="O35" s="9"/>
    </row>
    <row r="36" spans="1:15" x14ac:dyDescent="0.25">
      <c r="A36" s="12" t="s">
        <v>24</v>
      </c>
      <c r="B36" s="59">
        <v>0</v>
      </c>
      <c r="C36" s="59">
        <v>0</v>
      </c>
      <c r="D36" s="59">
        <v>0</v>
      </c>
      <c r="E36" s="4">
        <v>0</v>
      </c>
      <c r="F36" s="4">
        <v>0</v>
      </c>
      <c r="G36" s="4">
        <v>0</v>
      </c>
      <c r="H36" s="59">
        <v>289</v>
      </c>
      <c r="I36" s="4">
        <v>162</v>
      </c>
      <c r="J36" s="4">
        <v>0</v>
      </c>
      <c r="K36" s="4">
        <v>120</v>
      </c>
      <c r="L36" s="4">
        <v>0</v>
      </c>
      <c r="M36" s="4">
        <v>0</v>
      </c>
      <c r="N36" s="46">
        <f t="shared" ref="N36:N37" si="9">SUM(B36:M36)</f>
        <v>571</v>
      </c>
      <c r="O36" s="9"/>
    </row>
    <row r="37" spans="1:15" x14ac:dyDescent="0.25">
      <c r="A37" s="12" t="s">
        <v>25</v>
      </c>
      <c r="B37" s="59">
        <v>1483</v>
      </c>
      <c r="C37" s="59">
        <v>1570</v>
      </c>
      <c r="D37" s="59">
        <v>1469</v>
      </c>
      <c r="E37" s="4">
        <v>1768</v>
      </c>
      <c r="F37" s="4">
        <v>1479</v>
      </c>
      <c r="G37" s="4">
        <v>1431</v>
      </c>
      <c r="H37" s="59">
        <v>1156</v>
      </c>
      <c r="I37" s="4">
        <v>1355</v>
      </c>
      <c r="J37" s="4">
        <v>1557</v>
      </c>
      <c r="K37" s="4">
        <v>1829</v>
      </c>
      <c r="L37" s="4">
        <v>1440</v>
      </c>
      <c r="M37" s="4">
        <v>1310</v>
      </c>
      <c r="N37" s="46">
        <f t="shared" si="9"/>
        <v>17847</v>
      </c>
      <c r="O37" s="9"/>
    </row>
    <row r="38" spans="1:15" x14ac:dyDescent="0.25">
      <c r="A38" s="13" t="s">
        <v>26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3"/>
      <c r="O38" s="9"/>
    </row>
    <row r="39" spans="1:15" x14ac:dyDescent="0.25">
      <c r="A39" s="10" t="s">
        <v>27</v>
      </c>
      <c r="B39" s="78">
        <f>IFERROR(SUM(B40:B42),"")</f>
        <v>0</v>
      </c>
      <c r="C39" s="78">
        <f>IFERROR(SUM(C40:C42),"")</f>
        <v>0</v>
      </c>
      <c r="D39" s="78">
        <f t="shared" ref="D39:M39" si="10">IFERROR(SUM(D40:D42),"")</f>
        <v>0</v>
      </c>
      <c r="E39" s="79">
        <f t="shared" si="10"/>
        <v>0</v>
      </c>
      <c r="F39" s="79">
        <f t="shared" si="10"/>
        <v>0</v>
      </c>
      <c r="G39" s="79">
        <f t="shared" si="10"/>
        <v>0</v>
      </c>
      <c r="H39" s="79">
        <f t="shared" si="10"/>
        <v>0</v>
      </c>
      <c r="I39" s="79">
        <f t="shared" si="10"/>
        <v>0</v>
      </c>
      <c r="J39" s="79">
        <f t="shared" si="10"/>
        <v>0</v>
      </c>
      <c r="K39" s="79">
        <f t="shared" si="10"/>
        <v>0</v>
      </c>
      <c r="L39" s="79">
        <f t="shared" si="10"/>
        <v>0</v>
      </c>
      <c r="M39" s="79">
        <f t="shared" si="10"/>
        <v>0</v>
      </c>
      <c r="N39" s="77">
        <f>SUM(B39:M39)</f>
        <v>0</v>
      </c>
      <c r="O39" s="9"/>
    </row>
    <row r="40" spans="1:15" x14ac:dyDescent="0.25">
      <c r="A40" s="12" t="s">
        <v>23</v>
      </c>
      <c r="B40" s="59">
        <v>0</v>
      </c>
      <c r="C40" s="59">
        <v>0</v>
      </c>
      <c r="D40" s="59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6">
        <f>SUM(B40:M40)</f>
        <v>0</v>
      </c>
      <c r="O40" s="9"/>
    </row>
    <row r="41" spans="1:15" x14ac:dyDescent="0.25">
      <c r="A41" s="12" t="s">
        <v>24</v>
      </c>
      <c r="B41" s="59">
        <v>0</v>
      </c>
      <c r="C41" s="59">
        <v>0</v>
      </c>
      <c r="D41" s="59">
        <v>0</v>
      </c>
      <c r="E41" s="4">
        <v>0</v>
      </c>
      <c r="F41" s="4">
        <v>0</v>
      </c>
      <c r="G41" s="4">
        <v>0</v>
      </c>
      <c r="H41" s="56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6">
        <f t="shared" ref="N41:N42" si="11">SUM(B41:M41)</f>
        <v>0</v>
      </c>
      <c r="O41" s="9"/>
    </row>
    <row r="42" spans="1:15" x14ac:dyDescent="0.25">
      <c r="A42" s="12" t="s">
        <v>25</v>
      </c>
      <c r="B42" s="59">
        <v>0</v>
      </c>
      <c r="C42" s="59">
        <v>0</v>
      </c>
      <c r="D42" s="59">
        <v>0</v>
      </c>
      <c r="E42" s="4">
        <v>0</v>
      </c>
      <c r="F42" s="4">
        <v>0</v>
      </c>
      <c r="G42" s="4">
        <v>0</v>
      </c>
      <c r="H42" s="56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6">
        <f t="shared" si="11"/>
        <v>0</v>
      </c>
      <c r="O42" s="9"/>
    </row>
    <row r="43" spans="1:15" x14ac:dyDescent="0.25">
      <c r="A43" s="13" t="s">
        <v>28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3"/>
      <c r="O43" s="9"/>
    </row>
    <row r="44" spans="1:15" x14ac:dyDescent="0.25">
      <c r="A44" s="10" t="s">
        <v>29</v>
      </c>
      <c r="B44" s="20">
        <f>SUM(B45:B47)</f>
        <v>0</v>
      </c>
      <c r="C44" s="20">
        <f t="shared" ref="C44:M44" si="12">SUM(C45:C47)</f>
        <v>0</v>
      </c>
      <c r="D44" s="20">
        <f t="shared" si="12"/>
        <v>0</v>
      </c>
      <c r="E44" s="20">
        <f t="shared" si="12"/>
        <v>0</v>
      </c>
      <c r="F44" s="20">
        <f t="shared" si="12"/>
        <v>0</v>
      </c>
      <c r="G44" s="20">
        <f t="shared" si="12"/>
        <v>0</v>
      </c>
      <c r="H44" s="20">
        <f t="shared" si="12"/>
        <v>0</v>
      </c>
      <c r="I44" s="20">
        <f t="shared" si="12"/>
        <v>0</v>
      </c>
      <c r="J44" s="20">
        <f t="shared" si="12"/>
        <v>0</v>
      </c>
      <c r="K44" s="20">
        <f t="shared" si="12"/>
        <v>0</v>
      </c>
      <c r="L44" s="20">
        <f t="shared" si="12"/>
        <v>0</v>
      </c>
      <c r="M44" s="20">
        <f t="shared" si="12"/>
        <v>0</v>
      </c>
      <c r="N44" s="75">
        <f>SUM(B44:M44)</f>
        <v>0</v>
      </c>
      <c r="O44" s="9"/>
    </row>
    <row r="45" spans="1:15" x14ac:dyDescent="0.25">
      <c r="A45" s="12" t="s">
        <v>11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6">
        <f>SUM(B45:M45)</f>
        <v>0</v>
      </c>
      <c r="O45" s="9"/>
    </row>
    <row r="46" spans="1:15" x14ac:dyDescent="0.25">
      <c r="A46" s="12" t="s">
        <v>12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56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6">
        <f t="shared" ref="N46:N47" si="13">SUM(B46:M46)</f>
        <v>0</v>
      </c>
      <c r="O46" s="9"/>
    </row>
    <row r="47" spans="1:15" x14ac:dyDescent="0.25">
      <c r="A47" s="12" t="s">
        <v>13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56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6">
        <f t="shared" si="13"/>
        <v>0</v>
      </c>
      <c r="O47" s="9"/>
    </row>
    <row r="48" spans="1:15" x14ac:dyDescent="0.25">
      <c r="A48" s="13" t="s">
        <v>30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3"/>
      <c r="O48" s="9"/>
    </row>
    <row r="49" spans="1:15" x14ac:dyDescent="0.25">
      <c r="A49" s="10" t="s">
        <v>31</v>
      </c>
      <c r="B49" s="20">
        <f>SUM(B50:B52)</f>
        <v>0</v>
      </c>
      <c r="C49" s="20">
        <f t="shared" ref="C49:M49" si="14">SUM(C50:C52)</f>
        <v>0</v>
      </c>
      <c r="D49" s="20">
        <f t="shared" si="14"/>
        <v>0</v>
      </c>
      <c r="E49" s="20">
        <f t="shared" si="14"/>
        <v>0</v>
      </c>
      <c r="F49" s="20">
        <f t="shared" si="14"/>
        <v>0</v>
      </c>
      <c r="G49" s="20">
        <f t="shared" si="14"/>
        <v>0</v>
      </c>
      <c r="H49" s="20">
        <f t="shared" si="14"/>
        <v>0</v>
      </c>
      <c r="I49" s="20">
        <f t="shared" si="14"/>
        <v>0</v>
      </c>
      <c r="J49" s="20">
        <f t="shared" si="14"/>
        <v>0</v>
      </c>
      <c r="K49" s="20">
        <f t="shared" si="14"/>
        <v>0</v>
      </c>
      <c r="L49" s="20">
        <f t="shared" si="14"/>
        <v>0</v>
      </c>
      <c r="M49" s="20">
        <f t="shared" si="14"/>
        <v>0</v>
      </c>
      <c r="N49" s="43">
        <f>SUM(B49:M49)</f>
        <v>0</v>
      </c>
      <c r="O49" s="9"/>
    </row>
    <row r="50" spans="1:15" x14ac:dyDescent="0.25">
      <c r="A50" s="12" t="s">
        <v>11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6">
        <f>SUM(B50:M50)</f>
        <v>0</v>
      </c>
      <c r="O50" s="9"/>
    </row>
    <row r="51" spans="1:15" x14ac:dyDescent="0.25">
      <c r="A51" s="12" t="s">
        <v>12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56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6">
        <f t="shared" ref="N51:N52" si="15">SUM(B51:M51)</f>
        <v>0</v>
      </c>
      <c r="O51" s="9"/>
    </row>
    <row r="52" spans="1:15" x14ac:dyDescent="0.25">
      <c r="A52" s="12" t="s">
        <v>13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56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6">
        <f t="shared" si="15"/>
        <v>0</v>
      </c>
      <c r="O52" s="9"/>
    </row>
    <row r="53" spans="1:15" ht="7.5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13"/>
      <c r="O53" s="9"/>
    </row>
    <row r="54" spans="1:15" x14ac:dyDescent="0.25">
      <c r="A54" s="14" t="s">
        <v>32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2"/>
      <c r="N54" s="42"/>
      <c r="O54" s="9"/>
    </row>
    <row r="55" spans="1:15" s="84" customFormat="1" x14ac:dyDescent="0.25">
      <c r="A55" s="80" t="s">
        <v>33</v>
      </c>
      <c r="B55" s="81">
        <v>58367</v>
      </c>
      <c r="C55" s="81">
        <v>58367</v>
      </c>
      <c r="D55" s="81">
        <v>58367</v>
      </c>
      <c r="E55" s="81">
        <v>58367</v>
      </c>
      <c r="F55" s="81">
        <v>58367</v>
      </c>
      <c r="G55" s="81">
        <v>58367</v>
      </c>
      <c r="H55" s="81">
        <v>58367</v>
      </c>
      <c r="I55" s="81">
        <v>58367</v>
      </c>
      <c r="J55" s="81">
        <v>58367</v>
      </c>
      <c r="K55" s="81">
        <v>58367</v>
      </c>
      <c r="L55" s="81">
        <v>58367</v>
      </c>
      <c r="M55" s="81">
        <v>58367</v>
      </c>
      <c r="N55" s="82">
        <f>SUM(B55:M55)</f>
        <v>700404</v>
      </c>
      <c r="O55" s="83"/>
    </row>
    <row r="56" spans="1:15" ht="16.149999999999999" customHeight="1" x14ac:dyDescent="0.2">
      <c r="A56" s="9"/>
      <c r="B56" s="61"/>
      <c r="C56" s="61"/>
      <c r="D56" s="61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9"/>
    </row>
    <row r="57" spans="1:15" x14ac:dyDescent="0.25">
      <c r="A57" s="10" t="s">
        <v>34</v>
      </c>
      <c r="B57" s="60">
        <v>61016.93</v>
      </c>
      <c r="C57" s="60">
        <v>64597</v>
      </c>
      <c r="D57" s="60">
        <v>59898</v>
      </c>
      <c r="E57" s="23">
        <v>71859</v>
      </c>
      <c r="F57" s="23">
        <v>62734</v>
      </c>
      <c r="G57" s="23">
        <v>62274</v>
      </c>
      <c r="H57" s="23">
        <v>61864</v>
      </c>
      <c r="I57" s="23">
        <v>66040.14</v>
      </c>
      <c r="J57" s="23">
        <v>62610.26</v>
      </c>
      <c r="K57" s="23">
        <v>85977.14</v>
      </c>
      <c r="L57" s="23">
        <v>67297.460000000006</v>
      </c>
      <c r="M57" s="23">
        <v>67155.09</v>
      </c>
      <c r="N57" s="47">
        <f t="shared" ref="N57:N62" si="16">SUM(B57:M57)</f>
        <v>793323.0199999999</v>
      </c>
      <c r="O57" s="9"/>
    </row>
    <row r="58" spans="1:15" x14ac:dyDescent="0.25">
      <c r="A58" s="10" t="s">
        <v>35</v>
      </c>
      <c r="B58" s="60">
        <v>0</v>
      </c>
      <c r="C58" s="60"/>
      <c r="D58" s="60"/>
      <c r="E58" s="23"/>
      <c r="F58" s="23"/>
      <c r="G58" s="23"/>
      <c r="H58" s="23"/>
      <c r="I58" s="23"/>
      <c r="J58" s="23"/>
      <c r="K58" s="23"/>
      <c r="L58" s="23"/>
      <c r="M58" s="23"/>
      <c r="N58" s="47">
        <f t="shared" si="16"/>
        <v>0</v>
      </c>
      <c r="O58" s="9"/>
    </row>
    <row r="59" spans="1:15" x14ac:dyDescent="0.25">
      <c r="A59" s="10" t="s">
        <v>36</v>
      </c>
      <c r="B59" s="23">
        <v>0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47">
        <f t="shared" si="16"/>
        <v>0</v>
      </c>
      <c r="O59" s="9"/>
    </row>
    <row r="60" spans="1:15" x14ac:dyDescent="0.25">
      <c r="A60" s="10" t="s">
        <v>37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47">
        <f t="shared" si="16"/>
        <v>0</v>
      </c>
      <c r="O60" s="9"/>
    </row>
    <row r="61" spans="1:15" x14ac:dyDescent="0.25">
      <c r="A61" s="10" t="s">
        <v>38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47">
        <f t="shared" si="16"/>
        <v>0</v>
      </c>
      <c r="O61" s="9"/>
    </row>
    <row r="62" spans="1:15" x14ac:dyDescent="0.25">
      <c r="A62" s="10" t="s">
        <v>39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47">
        <f t="shared" si="16"/>
        <v>0</v>
      </c>
      <c r="O62" s="9"/>
    </row>
    <row r="63" spans="1:15" x14ac:dyDescent="0.25">
      <c r="A63" s="11" t="s">
        <v>40</v>
      </c>
      <c r="B63" s="62">
        <f>IFERROR(SUM(B57:B62),"")</f>
        <v>61016.93</v>
      </c>
      <c r="C63" s="62">
        <f t="shared" ref="C63:M63" si="17">IFERROR(SUM(C57:C62),"")</f>
        <v>64597</v>
      </c>
      <c r="D63" s="62">
        <f t="shared" si="17"/>
        <v>59898</v>
      </c>
      <c r="E63" s="16">
        <f t="shared" si="17"/>
        <v>71859</v>
      </c>
      <c r="F63" s="16">
        <f t="shared" si="17"/>
        <v>62734</v>
      </c>
      <c r="G63" s="16">
        <f t="shared" si="17"/>
        <v>62274</v>
      </c>
      <c r="H63" s="16">
        <f t="shared" si="17"/>
        <v>61864</v>
      </c>
      <c r="I63" s="16">
        <v>66040.14</v>
      </c>
      <c r="J63" s="16">
        <f t="shared" si="17"/>
        <v>62610.26</v>
      </c>
      <c r="K63" s="16">
        <f t="shared" si="17"/>
        <v>85977.14</v>
      </c>
      <c r="L63" s="16">
        <f t="shared" si="17"/>
        <v>67297.460000000006</v>
      </c>
      <c r="M63" s="16">
        <f>SUM(M57:M62)</f>
        <v>67155.09</v>
      </c>
      <c r="N63" s="47">
        <f>IF(SUM(N57:N62)=SUM(B63:M63),SUM(B63:M63),"ERROR")</f>
        <v>793323.0199999999</v>
      </c>
      <c r="O63" s="9"/>
    </row>
    <row r="64" spans="1:15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13"/>
      <c r="O64" s="9"/>
    </row>
    <row r="65" spans="1:15" x14ac:dyDescent="0.25">
      <c r="A65" s="11" t="s">
        <v>41</v>
      </c>
      <c r="B65" s="15">
        <f>IFERROR((B55/B63),"")</f>
        <v>0.95657057803465362</v>
      </c>
      <c r="C65" s="15">
        <f t="shared" ref="C65:N65" si="18">IFERROR((C55/C63),"")</f>
        <v>0.90355589268851499</v>
      </c>
      <c r="D65" s="15">
        <f t="shared" si="18"/>
        <v>0.97443988113125646</v>
      </c>
      <c r="E65" s="15">
        <f t="shared" si="18"/>
        <v>0.81224342114418513</v>
      </c>
      <c r="F65" s="15">
        <f t="shared" si="18"/>
        <v>0.93038862498804475</v>
      </c>
      <c r="G65" s="15">
        <f t="shared" si="18"/>
        <v>0.93726113626874774</v>
      </c>
      <c r="H65" s="15">
        <f t="shared" si="18"/>
        <v>0.94347277899909476</v>
      </c>
      <c r="I65" s="15">
        <f t="shared" si="18"/>
        <v>0.88381096708759255</v>
      </c>
      <c r="J65" s="15">
        <f t="shared" si="18"/>
        <v>0.93222740170700458</v>
      </c>
      <c r="K65" s="15">
        <f t="shared" si="18"/>
        <v>0.67886649869953808</v>
      </c>
      <c r="L65" s="15">
        <f t="shared" si="18"/>
        <v>0.86729870637019579</v>
      </c>
      <c r="M65" s="15">
        <f t="shared" si="18"/>
        <v>0.86913739524435163</v>
      </c>
      <c r="N65" s="15">
        <f t="shared" si="18"/>
        <v>0.88287366223155872</v>
      </c>
      <c r="O65" s="9"/>
    </row>
    <row r="66" spans="1:15" s="84" customFormat="1" x14ac:dyDescent="0.25">
      <c r="A66" s="85" t="s">
        <v>42</v>
      </c>
      <c r="B66" s="86">
        <f>B55-B63</f>
        <v>-2649.9300000000003</v>
      </c>
      <c r="C66" s="86">
        <f t="shared" ref="C66:N66" si="19">C55-C63</f>
        <v>-6230</v>
      </c>
      <c r="D66" s="86">
        <f t="shared" si="19"/>
        <v>-1531</v>
      </c>
      <c r="E66" s="86">
        <f t="shared" si="19"/>
        <v>-13492</v>
      </c>
      <c r="F66" s="86">
        <f t="shared" si="19"/>
        <v>-4367</v>
      </c>
      <c r="G66" s="86">
        <f t="shared" si="19"/>
        <v>-3907</v>
      </c>
      <c r="H66" s="86">
        <f t="shared" si="19"/>
        <v>-3497</v>
      </c>
      <c r="I66" s="86">
        <f t="shared" si="19"/>
        <v>-7673.1399999999994</v>
      </c>
      <c r="J66" s="86">
        <f t="shared" si="19"/>
        <v>-4243.260000000002</v>
      </c>
      <c r="K66" s="86">
        <f t="shared" si="19"/>
        <v>-27610.14</v>
      </c>
      <c r="L66" s="86">
        <f t="shared" si="19"/>
        <v>-8930.4600000000064</v>
      </c>
      <c r="M66" s="86">
        <f t="shared" si="19"/>
        <v>-8788.0899999999965</v>
      </c>
      <c r="N66" s="86">
        <f t="shared" si="19"/>
        <v>-92919.019999999902</v>
      </c>
      <c r="O66" s="83"/>
    </row>
    <row r="67" spans="1:15" x14ac:dyDescent="0.25">
      <c r="A67" s="6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9"/>
    </row>
    <row r="68" spans="1:15" x14ac:dyDescent="0.25">
      <c r="A68" s="6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9"/>
    </row>
    <row r="69" spans="1:15" x14ac:dyDescent="0.25">
      <c r="A69" s="65" t="s">
        <v>43</v>
      </c>
      <c r="B69" s="66">
        <v>25635.52</v>
      </c>
      <c r="C69" s="66">
        <v>23142.400000000001</v>
      </c>
      <c r="D69" s="66">
        <v>26591.55</v>
      </c>
      <c r="E69" s="66">
        <v>18024.47</v>
      </c>
      <c r="F69" s="66">
        <v>25995.439999999999</v>
      </c>
      <c r="G69" s="66">
        <v>21932.47</v>
      </c>
      <c r="H69" s="66">
        <v>32767.7</v>
      </c>
      <c r="I69" s="66">
        <v>25817.53</v>
      </c>
      <c r="J69" s="66">
        <v>30486.03</v>
      </c>
      <c r="K69" s="66">
        <v>25869.42</v>
      </c>
      <c r="L69" s="66">
        <v>36902.61</v>
      </c>
      <c r="M69" s="66">
        <v>23922.560000000001</v>
      </c>
      <c r="N69" s="67">
        <f>SUM(B69:M69)</f>
        <v>317087.7</v>
      </c>
      <c r="O69" s="9"/>
    </row>
    <row r="70" spans="1:15" x14ac:dyDescent="0.25">
      <c r="A70" s="68" t="s">
        <v>44</v>
      </c>
      <c r="B70" s="69">
        <f>B63+B69</f>
        <v>86652.45</v>
      </c>
      <c r="C70" s="69">
        <f t="shared" ref="C70:M70" si="20">C63+C69</f>
        <v>87739.4</v>
      </c>
      <c r="D70" s="69">
        <f t="shared" si="20"/>
        <v>86489.55</v>
      </c>
      <c r="E70" s="69">
        <f t="shared" si="20"/>
        <v>89883.47</v>
      </c>
      <c r="F70" s="69">
        <f t="shared" si="20"/>
        <v>88729.44</v>
      </c>
      <c r="G70" s="69">
        <f t="shared" si="20"/>
        <v>84206.47</v>
      </c>
      <c r="H70" s="69">
        <f>H63+H69</f>
        <v>94631.7</v>
      </c>
      <c r="I70" s="69">
        <f>I63+I69</f>
        <v>91857.67</v>
      </c>
      <c r="J70" s="69">
        <f t="shared" si="20"/>
        <v>93096.290000000008</v>
      </c>
      <c r="K70" s="69">
        <f t="shared" si="20"/>
        <v>111846.56</v>
      </c>
      <c r="L70" s="69">
        <f t="shared" si="20"/>
        <v>104200.07</v>
      </c>
      <c r="M70" s="69">
        <f t="shared" si="20"/>
        <v>91077.65</v>
      </c>
      <c r="N70" s="67">
        <f>SUM(B70:M70)</f>
        <v>1110410.72</v>
      </c>
      <c r="O70" s="9"/>
    </row>
    <row r="71" spans="1:15" ht="14.25" x14ac:dyDescent="0.2">
      <c r="A71" s="65" t="s">
        <v>45</v>
      </c>
      <c r="B71" s="70">
        <f>B55/B70</f>
        <v>0.67357587696597154</v>
      </c>
      <c r="C71" s="70">
        <f t="shared" ref="C71:G71" si="21">C55/C70</f>
        <v>0.66523135558255475</v>
      </c>
      <c r="D71" s="70">
        <f t="shared" si="21"/>
        <v>0.67484453324129912</v>
      </c>
      <c r="E71" s="70">
        <f t="shared" si="21"/>
        <v>0.64936300300822836</v>
      </c>
      <c r="F71" s="70">
        <f t="shared" si="21"/>
        <v>0.65780872729502182</v>
      </c>
      <c r="G71" s="70">
        <f t="shared" si="21"/>
        <v>0.69314151276024272</v>
      </c>
      <c r="H71" s="70">
        <f t="shared" ref="H71" si="22">H55/H70</f>
        <v>0.61678063481898771</v>
      </c>
      <c r="I71" s="70">
        <f t="shared" ref="I71" si="23">I55/I70</f>
        <v>0.63540692900222706</v>
      </c>
      <c r="J71" s="70">
        <f t="shared" ref="J71" si="24">J55/J70</f>
        <v>0.62695301821372251</v>
      </c>
      <c r="K71" s="70">
        <f t="shared" ref="K71" si="25">K55/K70</f>
        <v>0.52184886151169962</v>
      </c>
      <c r="L71" s="70">
        <f t="shared" ref="L71" si="26">L55/L70</f>
        <v>0.5601435776386714</v>
      </c>
      <c r="M71" s="70">
        <f t="shared" ref="M71" si="27">M55/M70</f>
        <v>0.64084877025263609</v>
      </c>
      <c r="N71" s="70">
        <f>N57/N70</f>
        <v>0.71444106735568969</v>
      </c>
      <c r="O71" s="9"/>
    </row>
    <row r="72" spans="1:15" x14ac:dyDescent="0.25">
      <c r="A72" s="6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9"/>
    </row>
    <row r="73" spans="1:15" ht="15.75" x14ac:dyDescent="0.25">
      <c r="A73" s="71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9"/>
    </row>
    <row r="74" spans="1:15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13"/>
      <c r="O74" s="9"/>
    </row>
    <row r="75" spans="1:15" s="5" customFormat="1" x14ac:dyDescent="0.25">
      <c r="A75" s="13" t="s">
        <v>46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5" s="5" customFormat="1" x14ac:dyDescent="0.25">
      <c r="A76" s="13" t="s">
        <v>47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1:15" s="5" customFormat="1" x14ac:dyDescent="0.25">
      <c r="A77" s="13" t="s">
        <v>48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1:15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13"/>
      <c r="O78" s="9"/>
    </row>
    <row r="79" spans="1:15" x14ac:dyDescent="0.25">
      <c r="A79" s="9" t="s">
        <v>49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13"/>
      <c r="O79" s="9"/>
    </row>
    <row r="80" spans="1:15" x14ac:dyDescent="0.25">
      <c r="A80" s="9" t="s">
        <v>50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13"/>
      <c r="O80" s="9"/>
    </row>
    <row r="81" spans="1:15" x14ac:dyDescent="0.25">
      <c r="A81" s="9" t="s">
        <v>51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13"/>
      <c r="O81" s="9"/>
    </row>
    <row r="82" spans="1:15" x14ac:dyDescent="0.25">
      <c r="A82" s="9" t="s">
        <v>52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3"/>
      <c r="O82" s="9"/>
    </row>
    <row r="83" spans="1:15" x14ac:dyDescent="0.25">
      <c r="A83" s="9" t="s">
        <v>53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13"/>
      <c r="O83" s="9"/>
    </row>
    <row r="84" spans="1:15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13"/>
      <c r="O84" s="9"/>
    </row>
    <row r="85" spans="1:15" ht="18.75" x14ac:dyDescent="0.3">
      <c r="A85" s="73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13"/>
      <c r="O85" s="9"/>
    </row>
    <row r="86" spans="1:15" ht="15.75" x14ac:dyDescent="0.25">
      <c r="A86" s="71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13"/>
      <c r="O86" s="9"/>
    </row>
    <row r="87" spans="1:15" ht="15.75" x14ac:dyDescent="0.25">
      <c r="A87" s="72"/>
    </row>
    <row r="88" spans="1:15" x14ac:dyDescent="0.25">
      <c r="A88" s="9"/>
    </row>
  </sheetData>
  <protectedRanges>
    <protectedRange sqref="B35:D37" name="Range1_3"/>
    <protectedRange sqref="B40:D42" name="Range1_6"/>
    <protectedRange sqref="B45:D45 D46:D47" name="Range1_9"/>
    <protectedRange sqref="B46:C47" name="Range1_2_3"/>
    <protectedRange sqref="B50:D50 D51:D52" name="Range1_10"/>
    <protectedRange sqref="B51:C52" name="Range1_4_1"/>
    <protectedRange sqref="B69:M69" name="Range2_1"/>
  </protectedRanges>
  <mergeCells count="4">
    <mergeCell ref="A1:M1"/>
    <mergeCell ref="A2:M2"/>
    <mergeCell ref="B6:C6"/>
    <mergeCell ref="B4:H4"/>
  </mergeCells>
  <pageMargins left="0.25" right="0.25" top="0.75" bottom="0.75" header="0.3" footer="0.3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59"/>
  <sheetViews>
    <sheetView zoomScale="90" zoomScaleNormal="90" workbookViewId="0">
      <pane ySplit="7" topLeftCell="A35" activePane="bottomLeft" state="frozen"/>
      <selection pane="bottomLeft" activeCell="Q57" sqref="Q57"/>
    </sheetView>
  </sheetViews>
  <sheetFormatPr defaultColWidth="8.85546875" defaultRowHeight="18" x14ac:dyDescent="0.25"/>
  <cols>
    <col min="1" max="1" width="55.140625" style="9" customWidth="1"/>
    <col min="2" max="2" width="10.42578125" style="25" customWidth="1"/>
    <col min="3" max="7" width="10.42578125" customWidth="1"/>
    <col min="8" max="8" width="10.42578125" style="26" customWidth="1"/>
    <col min="9" max="9" width="10.42578125" customWidth="1"/>
    <col min="10" max="10" width="10.42578125" style="26" customWidth="1"/>
    <col min="11" max="11" width="10.42578125" style="28" customWidth="1"/>
    <col min="12" max="12" width="10.42578125" style="26" customWidth="1"/>
    <col min="13" max="13" width="10.42578125" style="28" customWidth="1"/>
    <col min="14" max="14" width="10.42578125" style="29" customWidth="1"/>
  </cols>
  <sheetData>
    <row r="1" spans="1:45" x14ac:dyDescent="0.25">
      <c r="A1" s="89" t="s">
        <v>54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45" x14ac:dyDescent="0.25">
      <c r="A2" s="89" t="s">
        <v>55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45" x14ac:dyDescent="0.25">
      <c r="I3" s="27"/>
    </row>
    <row r="4" spans="1:45" x14ac:dyDescent="0.25">
      <c r="A4" s="8" t="s">
        <v>2</v>
      </c>
      <c r="B4" s="92" t="str">
        <f>'Financial Statistical Report'!B4</f>
        <v xml:space="preserve">Huron Hospice </v>
      </c>
      <c r="C4" s="93"/>
      <c r="D4" s="93"/>
      <c r="E4" s="93"/>
      <c r="F4" s="93"/>
      <c r="G4" s="93"/>
      <c r="H4" s="94"/>
      <c r="I4" s="27"/>
      <c r="J4" s="27"/>
      <c r="K4" s="30"/>
      <c r="L4" s="27"/>
    </row>
    <row r="5" spans="1:45" x14ac:dyDescent="0.25">
      <c r="A5" s="27"/>
      <c r="B5" s="30"/>
      <c r="C5" s="27"/>
      <c r="D5" s="27"/>
      <c r="E5" s="27"/>
      <c r="F5" s="27"/>
      <c r="G5" s="27"/>
      <c r="H5" s="27"/>
      <c r="I5" s="27"/>
      <c r="J5" s="27"/>
      <c r="K5" s="30"/>
      <c r="L5" s="27"/>
    </row>
    <row r="6" spans="1:45" ht="21" customHeight="1" x14ac:dyDescent="0.25">
      <c r="A6" s="48"/>
      <c r="B6" s="49">
        <v>45017</v>
      </c>
      <c r="C6" s="49">
        <v>45047</v>
      </c>
      <c r="D6" s="49">
        <v>45078</v>
      </c>
      <c r="E6" s="49">
        <v>45108</v>
      </c>
      <c r="F6" s="49">
        <v>45139</v>
      </c>
      <c r="G6" s="49">
        <v>45170</v>
      </c>
      <c r="H6" s="49">
        <v>45200</v>
      </c>
      <c r="I6" s="49">
        <v>45231</v>
      </c>
      <c r="J6" s="49">
        <v>45261</v>
      </c>
      <c r="K6" s="49">
        <v>45292</v>
      </c>
      <c r="L6" s="49">
        <v>45323</v>
      </c>
      <c r="M6" s="49">
        <v>45352</v>
      </c>
      <c r="N6" s="50" t="s">
        <v>5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</row>
    <row r="7" spans="1:45" x14ac:dyDescent="0.25">
      <c r="A7" s="11" t="s">
        <v>56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45" s="31" customFormat="1" ht="15" x14ac:dyDescent="0.25">
      <c r="A8" s="51" t="s">
        <v>57</v>
      </c>
      <c r="B8" s="4">
        <v>6</v>
      </c>
      <c r="C8" s="4">
        <v>6</v>
      </c>
      <c r="D8" s="4">
        <v>8</v>
      </c>
      <c r="E8" s="4">
        <v>4</v>
      </c>
      <c r="F8" s="4">
        <v>4</v>
      </c>
      <c r="G8" s="4">
        <v>10</v>
      </c>
      <c r="H8" s="4">
        <v>2</v>
      </c>
      <c r="I8" s="4">
        <v>8</v>
      </c>
      <c r="J8" s="4">
        <v>4</v>
      </c>
      <c r="K8" s="4">
        <v>10</v>
      </c>
      <c r="L8" s="4">
        <v>4</v>
      </c>
      <c r="M8" s="4">
        <v>7</v>
      </c>
      <c r="N8" s="20">
        <f>SUM(B8:M8)</f>
        <v>73</v>
      </c>
    </row>
    <row r="9" spans="1:45" s="31" customFormat="1" x14ac:dyDescent="0.25">
      <c r="A9" s="52" t="s">
        <v>58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N9" s="36"/>
    </row>
    <row r="10" spans="1:45" s="31" customFormat="1" ht="15.75" customHeight="1" x14ac:dyDescent="0.25">
      <c r="A10" s="51" t="s">
        <v>59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0">
        <f t="shared" ref="N10:N20" si="0">SUM(B10:M10)</f>
        <v>0</v>
      </c>
    </row>
    <row r="11" spans="1:45" s="31" customFormat="1" ht="15.75" customHeight="1" x14ac:dyDescent="0.25">
      <c r="A11" s="51" t="s">
        <v>60</v>
      </c>
      <c r="B11" s="4">
        <v>1</v>
      </c>
      <c r="C11" s="4"/>
      <c r="D11" s="4"/>
      <c r="E11" s="4">
        <v>1</v>
      </c>
      <c r="F11" s="4">
        <v>1</v>
      </c>
      <c r="G11" s="4">
        <v>1</v>
      </c>
      <c r="H11" s="4"/>
      <c r="I11" s="4">
        <v>1</v>
      </c>
      <c r="J11" s="4"/>
      <c r="K11" s="4"/>
      <c r="L11" s="4"/>
      <c r="M11" s="4">
        <v>1</v>
      </c>
      <c r="N11" s="20">
        <f t="shared" si="0"/>
        <v>6</v>
      </c>
    </row>
    <row r="12" spans="1:45" s="31" customFormat="1" ht="15.75" customHeight="1" x14ac:dyDescent="0.25">
      <c r="A12" s="51" t="s">
        <v>61</v>
      </c>
      <c r="B12" s="4"/>
      <c r="C12" s="4"/>
      <c r="D12" s="4">
        <v>4</v>
      </c>
      <c r="E12" s="4"/>
      <c r="F12" s="4">
        <v>1</v>
      </c>
      <c r="G12" s="4">
        <v>1</v>
      </c>
      <c r="H12" s="4">
        <v>1</v>
      </c>
      <c r="I12" s="4"/>
      <c r="J12" s="4">
        <v>1</v>
      </c>
      <c r="K12" s="4">
        <v>2</v>
      </c>
      <c r="L12" s="4">
        <v>2</v>
      </c>
      <c r="M12" s="4"/>
      <c r="N12" s="20">
        <f t="shared" si="0"/>
        <v>12</v>
      </c>
    </row>
    <row r="13" spans="1:45" s="31" customFormat="1" ht="15.75" customHeight="1" x14ac:dyDescent="0.25">
      <c r="A13" s="51" t="s">
        <v>62</v>
      </c>
      <c r="B13" s="4">
        <v>2</v>
      </c>
      <c r="C13" s="4">
        <v>3</v>
      </c>
      <c r="D13" s="4">
        <v>2</v>
      </c>
      <c r="E13" s="4">
        <v>2</v>
      </c>
      <c r="F13" s="4">
        <v>2</v>
      </c>
      <c r="G13" s="4">
        <v>3</v>
      </c>
      <c r="H13" s="4">
        <v>1</v>
      </c>
      <c r="I13" s="4">
        <v>4</v>
      </c>
      <c r="J13" s="4">
        <v>1</v>
      </c>
      <c r="K13" s="4">
        <v>4</v>
      </c>
      <c r="L13" s="4"/>
      <c r="M13" s="4">
        <v>2</v>
      </c>
      <c r="N13" s="20">
        <f t="shared" si="0"/>
        <v>26</v>
      </c>
    </row>
    <row r="14" spans="1:45" s="31" customFormat="1" ht="15.75" customHeight="1" x14ac:dyDescent="0.25">
      <c r="A14" s="51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0">
        <f t="shared" si="0"/>
        <v>0</v>
      </c>
    </row>
    <row r="15" spans="1:45" s="31" customFormat="1" ht="15.75" customHeight="1" x14ac:dyDescent="0.25">
      <c r="A15" s="51" t="s">
        <v>64</v>
      </c>
      <c r="B15" s="4">
        <v>1</v>
      </c>
      <c r="C15" s="4">
        <v>1</v>
      </c>
      <c r="D15" s="4"/>
      <c r="E15" s="4">
        <v>1</v>
      </c>
      <c r="F15" s="4"/>
      <c r="G15" s="4">
        <v>1</v>
      </c>
      <c r="H15" s="4"/>
      <c r="I15" s="4">
        <v>1</v>
      </c>
      <c r="J15" s="4">
        <v>2</v>
      </c>
      <c r="K15" s="4">
        <v>1</v>
      </c>
      <c r="L15" s="4">
        <v>1</v>
      </c>
      <c r="M15" s="4">
        <v>1</v>
      </c>
      <c r="N15" s="20">
        <f t="shared" si="0"/>
        <v>10</v>
      </c>
    </row>
    <row r="16" spans="1:45" s="31" customFormat="1" ht="15.75" customHeight="1" x14ac:dyDescent="0.25">
      <c r="A16" s="51" t="s">
        <v>65</v>
      </c>
      <c r="B16" s="4"/>
      <c r="C16" s="4">
        <v>1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20">
        <f t="shared" si="0"/>
        <v>1</v>
      </c>
    </row>
    <row r="17" spans="1:14" s="31" customFormat="1" ht="15.75" customHeight="1" x14ac:dyDescent="0.25">
      <c r="A17" s="51" t="s">
        <v>66</v>
      </c>
      <c r="B17" s="4"/>
      <c r="C17" s="4"/>
      <c r="D17" s="4"/>
      <c r="E17" s="4"/>
      <c r="F17" s="4"/>
      <c r="G17" s="4">
        <v>1</v>
      </c>
      <c r="H17" s="4"/>
      <c r="I17" s="4">
        <v>1</v>
      </c>
      <c r="J17" s="4"/>
      <c r="K17" s="4"/>
      <c r="L17" s="4"/>
      <c r="M17" s="4">
        <v>1</v>
      </c>
      <c r="N17" s="20">
        <f t="shared" si="0"/>
        <v>3</v>
      </c>
    </row>
    <row r="18" spans="1:14" s="31" customFormat="1" ht="15" customHeight="1" x14ac:dyDescent="0.25">
      <c r="A18" s="51" t="s">
        <v>67</v>
      </c>
      <c r="B18" s="4">
        <v>1</v>
      </c>
      <c r="C18" s="4"/>
      <c r="D18" s="4">
        <v>1</v>
      </c>
      <c r="E18" s="4"/>
      <c r="F18" s="4"/>
      <c r="G18" s="4">
        <v>1</v>
      </c>
      <c r="H18" s="4"/>
      <c r="I18" s="4">
        <v>1</v>
      </c>
      <c r="J18" s="4"/>
      <c r="K18" s="4">
        <v>1</v>
      </c>
      <c r="L18" s="4"/>
      <c r="M18" s="4">
        <v>1</v>
      </c>
      <c r="N18" s="20">
        <f t="shared" si="0"/>
        <v>6</v>
      </c>
    </row>
    <row r="19" spans="1:14" s="31" customFormat="1" ht="15" customHeight="1" x14ac:dyDescent="0.25">
      <c r="A19" s="51" t="s">
        <v>68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20">
        <f t="shared" si="0"/>
        <v>0</v>
      </c>
    </row>
    <row r="20" spans="1:14" s="31" customFormat="1" ht="15" customHeight="1" x14ac:dyDescent="0.25">
      <c r="A20" s="51" t="s">
        <v>69</v>
      </c>
      <c r="B20" s="4">
        <v>1</v>
      </c>
      <c r="C20" s="4">
        <v>1</v>
      </c>
      <c r="D20" s="4">
        <v>1</v>
      </c>
      <c r="E20" s="4"/>
      <c r="F20" s="4"/>
      <c r="G20" s="4">
        <v>1</v>
      </c>
      <c r="H20" s="4"/>
      <c r="I20" s="4"/>
      <c r="J20" s="4"/>
      <c r="K20" s="4">
        <v>2</v>
      </c>
      <c r="L20" s="4">
        <v>1</v>
      </c>
      <c r="M20" s="4">
        <v>1</v>
      </c>
      <c r="N20" s="20">
        <f t="shared" si="0"/>
        <v>8</v>
      </c>
    </row>
    <row r="21" spans="1:14" s="31" customFormat="1" ht="15.75" customHeight="1" x14ac:dyDescent="0.25">
      <c r="A21" s="52" t="s">
        <v>70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5"/>
      <c r="N21" s="11"/>
    </row>
    <row r="22" spans="1:14" s="31" customFormat="1" ht="15" customHeight="1" x14ac:dyDescent="0.25">
      <c r="A22" s="51" t="s">
        <v>71</v>
      </c>
      <c r="B22" s="4">
        <v>3</v>
      </c>
      <c r="C22" s="4">
        <v>5</v>
      </c>
      <c r="D22" s="4">
        <v>3</v>
      </c>
      <c r="E22" s="4">
        <v>3</v>
      </c>
      <c r="F22" s="4">
        <v>1</v>
      </c>
      <c r="G22" s="4">
        <v>3</v>
      </c>
      <c r="H22" s="4">
        <v>2</v>
      </c>
      <c r="I22" s="4">
        <v>2</v>
      </c>
      <c r="J22" s="4">
        <v>0</v>
      </c>
      <c r="K22" s="4">
        <v>3</v>
      </c>
      <c r="L22" s="4">
        <v>1</v>
      </c>
      <c r="M22" s="4">
        <v>2</v>
      </c>
      <c r="N22" s="20">
        <f>SUM(B22:M22)</f>
        <v>28</v>
      </c>
    </row>
    <row r="23" spans="1:14" s="31" customFormat="1" ht="15.75" customHeight="1" x14ac:dyDescent="0.25">
      <c r="A23" s="51" t="s">
        <v>72</v>
      </c>
      <c r="B23" s="4">
        <v>0</v>
      </c>
      <c r="C23" s="4">
        <v>0</v>
      </c>
      <c r="D23" s="4"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1</v>
      </c>
      <c r="M23" s="4"/>
      <c r="N23" s="20">
        <f>SUM(B23:M23)</f>
        <v>4</v>
      </c>
    </row>
    <row r="24" spans="1:14" s="31" customFormat="1" ht="15" x14ac:dyDescent="0.25">
      <c r="A24" s="51" t="s">
        <v>73</v>
      </c>
      <c r="B24" s="4">
        <v>3</v>
      </c>
      <c r="C24" s="4">
        <v>1</v>
      </c>
      <c r="D24" s="4">
        <v>3</v>
      </c>
      <c r="E24" s="4">
        <v>1</v>
      </c>
      <c r="F24" s="4">
        <v>3</v>
      </c>
      <c r="G24" s="4">
        <v>7</v>
      </c>
      <c r="H24" s="4">
        <v>0</v>
      </c>
      <c r="I24" s="4">
        <v>6</v>
      </c>
      <c r="J24" s="4">
        <v>4</v>
      </c>
      <c r="K24" s="4">
        <v>6</v>
      </c>
      <c r="L24" s="4">
        <v>2</v>
      </c>
      <c r="M24" s="4">
        <v>3</v>
      </c>
      <c r="N24" s="20">
        <f>SUM(B24:M24)</f>
        <v>39</v>
      </c>
    </row>
    <row r="25" spans="1:14" s="31" customFormat="1" ht="15" x14ac:dyDescent="0.25">
      <c r="A25" s="51" t="s">
        <v>74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2</v>
      </c>
      <c r="N25" s="20">
        <f>SUM(B25:M25)</f>
        <v>2</v>
      </c>
    </row>
    <row r="26" spans="1:14" s="31" customFormat="1" ht="15" x14ac:dyDescent="0.25">
      <c r="A26" s="51" t="s">
        <v>75</v>
      </c>
      <c r="B26" s="4">
        <v>1.5</v>
      </c>
      <c r="C26" s="4">
        <v>17.2</v>
      </c>
      <c r="D26" s="4">
        <v>5.8</v>
      </c>
      <c r="E26" s="4">
        <v>9</v>
      </c>
      <c r="F26" s="4">
        <v>20.5</v>
      </c>
      <c r="G26" s="4">
        <v>2.2999999999999998</v>
      </c>
      <c r="H26" s="4">
        <v>7</v>
      </c>
      <c r="I26" s="4">
        <v>1.6</v>
      </c>
      <c r="J26" s="4">
        <v>6</v>
      </c>
      <c r="K26" s="4">
        <v>4.0999999999999996</v>
      </c>
      <c r="L26" s="4">
        <v>3</v>
      </c>
      <c r="M26" s="4">
        <v>7.1</v>
      </c>
      <c r="N26" s="20">
        <f>AVERAGE(B26:M26)</f>
        <v>7.091666666666665</v>
      </c>
    </row>
    <row r="27" spans="1:14" s="31" customFormat="1" x14ac:dyDescent="0.25">
      <c r="A27" s="52" t="s">
        <v>76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5"/>
      <c r="N27" s="35"/>
    </row>
    <row r="28" spans="1:14" s="31" customFormat="1" ht="15" x14ac:dyDescent="0.25">
      <c r="A28" s="51" t="s">
        <v>77</v>
      </c>
      <c r="B28" s="4">
        <v>1</v>
      </c>
      <c r="C28" s="4">
        <v>0</v>
      </c>
      <c r="D28" s="4">
        <v>1</v>
      </c>
      <c r="E28" s="4">
        <v>1</v>
      </c>
      <c r="F28" s="4">
        <v>3</v>
      </c>
      <c r="G28" s="4">
        <v>4</v>
      </c>
      <c r="H28" s="4">
        <v>1</v>
      </c>
      <c r="I28" s="4">
        <v>3</v>
      </c>
      <c r="J28" s="4">
        <v>0</v>
      </c>
      <c r="K28" s="4">
        <v>1</v>
      </c>
      <c r="L28" s="4">
        <v>0</v>
      </c>
      <c r="M28" s="4">
        <v>2</v>
      </c>
      <c r="N28" s="20">
        <f>SUM(B28:M28)</f>
        <v>17</v>
      </c>
    </row>
    <row r="29" spans="1:14" s="31" customFormat="1" ht="15" x14ac:dyDescent="0.25">
      <c r="A29" s="51" t="s">
        <v>78</v>
      </c>
      <c r="B29" s="4">
        <v>3</v>
      </c>
      <c r="C29" s="4">
        <v>5</v>
      </c>
      <c r="D29" s="4">
        <v>5</v>
      </c>
      <c r="E29" s="4">
        <v>2</v>
      </c>
      <c r="F29" s="4">
        <v>1</v>
      </c>
      <c r="G29" s="4">
        <v>3</v>
      </c>
      <c r="H29" s="4">
        <v>1</v>
      </c>
      <c r="I29" s="4">
        <v>2</v>
      </c>
      <c r="J29" s="4">
        <v>2</v>
      </c>
      <c r="K29" s="4">
        <v>6</v>
      </c>
      <c r="L29" s="4">
        <v>3</v>
      </c>
      <c r="M29" s="4">
        <v>4</v>
      </c>
      <c r="N29" s="20">
        <f>SUM(B29:M29)</f>
        <v>37</v>
      </c>
    </row>
    <row r="30" spans="1:14" ht="15" x14ac:dyDescent="0.25">
      <c r="A30" s="53" t="s">
        <v>79</v>
      </c>
      <c r="B30" s="4">
        <v>2</v>
      </c>
      <c r="C30" s="4">
        <v>1</v>
      </c>
      <c r="D30" s="4">
        <v>2</v>
      </c>
      <c r="E30" s="4">
        <v>1</v>
      </c>
      <c r="F30" s="4">
        <v>0</v>
      </c>
      <c r="G30" s="4">
        <v>3</v>
      </c>
      <c r="H30" s="4">
        <v>0</v>
      </c>
      <c r="I30" s="4">
        <v>2</v>
      </c>
      <c r="J30" s="4">
        <v>2</v>
      </c>
      <c r="K30" s="4">
        <v>3</v>
      </c>
      <c r="L30" s="4">
        <v>1</v>
      </c>
      <c r="M30" s="4">
        <v>1</v>
      </c>
      <c r="N30" s="20">
        <f>SUM(B30:M30)</f>
        <v>18</v>
      </c>
    </row>
    <row r="31" spans="1:14" ht="15" x14ac:dyDescent="0.25">
      <c r="A31" s="53" t="s">
        <v>80</v>
      </c>
      <c r="B31" s="56">
        <v>0.317</v>
      </c>
      <c r="C31" s="56">
        <v>0.26700000000000002</v>
      </c>
      <c r="D31" s="56">
        <v>0.28799999999999998</v>
      </c>
      <c r="E31" s="56">
        <v>0.27500000000000002</v>
      </c>
      <c r="F31" s="56">
        <v>0.32500000000000001</v>
      </c>
      <c r="G31" s="56">
        <v>0.34</v>
      </c>
      <c r="H31" s="56">
        <v>0.4</v>
      </c>
      <c r="I31" s="56">
        <v>0.35</v>
      </c>
      <c r="J31" s="56">
        <v>0.2</v>
      </c>
      <c r="K31" s="56">
        <v>0.33</v>
      </c>
      <c r="L31" s="56">
        <v>0.27500000000000002</v>
      </c>
      <c r="M31" s="56">
        <v>0.3</v>
      </c>
      <c r="N31" s="76">
        <f>AVERAGE(B31:M31)</f>
        <v>0.30558333333333337</v>
      </c>
    </row>
    <row r="32" spans="1:14" x14ac:dyDescent="0.25">
      <c r="A32" s="54" t="s">
        <v>81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10"/>
    </row>
    <row r="33" spans="1:14" ht="15" x14ac:dyDescent="0.25">
      <c r="A33" s="53" t="s">
        <v>82</v>
      </c>
      <c r="B33" s="4">
        <v>5</v>
      </c>
      <c r="C33" s="4">
        <v>6</v>
      </c>
      <c r="D33" s="4">
        <v>6</v>
      </c>
      <c r="E33" s="4">
        <v>4</v>
      </c>
      <c r="F33" s="4">
        <v>4</v>
      </c>
      <c r="G33" s="4">
        <v>9</v>
      </c>
      <c r="H33" s="4">
        <v>2</v>
      </c>
      <c r="I33" s="4">
        <v>6</v>
      </c>
      <c r="J33" s="4">
        <v>3</v>
      </c>
      <c r="K33" s="4">
        <v>6</v>
      </c>
      <c r="L33" s="4">
        <v>2</v>
      </c>
      <c r="M33" s="4">
        <v>7</v>
      </c>
      <c r="N33" s="20">
        <f>SUM(B33:M33)</f>
        <v>60</v>
      </c>
    </row>
    <row r="34" spans="1:14" ht="15" x14ac:dyDescent="0.25">
      <c r="A34" s="53" t="s">
        <v>83</v>
      </c>
      <c r="B34" s="4">
        <v>1</v>
      </c>
      <c r="C34" s="4">
        <v>0</v>
      </c>
      <c r="D34" s="4">
        <v>2</v>
      </c>
      <c r="E34" s="4">
        <v>0</v>
      </c>
      <c r="F34" s="4">
        <v>0</v>
      </c>
      <c r="G34" s="4">
        <v>1</v>
      </c>
      <c r="H34" s="4">
        <v>0</v>
      </c>
      <c r="I34" s="4">
        <v>2</v>
      </c>
      <c r="J34" s="4">
        <v>1</v>
      </c>
      <c r="K34" s="4">
        <v>4</v>
      </c>
      <c r="L34" s="4">
        <v>2</v>
      </c>
      <c r="M34" s="4">
        <v>0</v>
      </c>
      <c r="N34" s="20">
        <f>SUM(B34:M34)</f>
        <v>13</v>
      </c>
    </row>
    <row r="35" spans="1:14" x14ac:dyDescent="0.25">
      <c r="A35" s="54" t="s">
        <v>84</v>
      </c>
      <c r="B35" s="37"/>
      <c r="C35" s="37"/>
      <c r="D35" s="37"/>
      <c r="E35" s="37"/>
      <c r="F35" s="37"/>
      <c r="G35" s="32"/>
      <c r="H35" s="37"/>
      <c r="I35" s="37"/>
      <c r="J35" s="37"/>
      <c r="K35" s="37"/>
      <c r="L35" s="37"/>
      <c r="M35" s="38"/>
      <c r="N35" s="38"/>
    </row>
    <row r="36" spans="1:14" ht="15" x14ac:dyDescent="0.25">
      <c r="A36" s="53" t="s">
        <v>85</v>
      </c>
      <c r="B36" s="4">
        <v>0</v>
      </c>
      <c r="C36" s="4">
        <v>0</v>
      </c>
      <c r="D36" s="4">
        <v>1</v>
      </c>
      <c r="E36" s="4">
        <v>0</v>
      </c>
      <c r="F36" s="4">
        <v>0</v>
      </c>
      <c r="G36" s="4">
        <v>0</v>
      </c>
      <c r="H36" s="4">
        <v>0</v>
      </c>
      <c r="I36" s="4">
        <v>1</v>
      </c>
      <c r="J36" s="4">
        <v>0</v>
      </c>
      <c r="K36" s="4">
        <v>0</v>
      </c>
      <c r="L36" s="4">
        <v>0</v>
      </c>
      <c r="M36" s="4">
        <v>0</v>
      </c>
      <c r="N36" s="20">
        <f>SUM(B36:M36)</f>
        <v>2</v>
      </c>
    </row>
    <row r="37" spans="1:14" ht="15" x14ac:dyDescent="0.25">
      <c r="A37" s="53" t="s">
        <v>86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1</v>
      </c>
      <c r="L37" s="4">
        <v>0</v>
      </c>
      <c r="M37" s="4">
        <v>0</v>
      </c>
      <c r="N37" s="20">
        <f t="shared" ref="N37:N41" si="1">SUM(B37:M37)</f>
        <v>1</v>
      </c>
    </row>
    <row r="38" spans="1:14" ht="15" x14ac:dyDescent="0.25">
      <c r="A38" s="53" t="s">
        <v>87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1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20">
        <f t="shared" si="1"/>
        <v>1</v>
      </c>
    </row>
    <row r="39" spans="1:14" ht="15" x14ac:dyDescent="0.25">
      <c r="A39" s="53" t="s">
        <v>88</v>
      </c>
      <c r="B39" s="4">
        <v>0</v>
      </c>
      <c r="C39" s="4">
        <v>0</v>
      </c>
      <c r="D39" s="4">
        <v>1</v>
      </c>
      <c r="E39" s="4">
        <v>0</v>
      </c>
      <c r="F39" s="4">
        <v>0</v>
      </c>
      <c r="G39" s="4">
        <v>0</v>
      </c>
      <c r="H39" s="4">
        <v>0</v>
      </c>
      <c r="I39" s="4">
        <v>1</v>
      </c>
      <c r="J39" s="4">
        <v>0</v>
      </c>
      <c r="K39" s="4">
        <v>2</v>
      </c>
      <c r="L39" s="4">
        <v>1</v>
      </c>
      <c r="M39" s="4">
        <v>0</v>
      </c>
      <c r="N39" s="20">
        <f t="shared" si="1"/>
        <v>5</v>
      </c>
    </row>
    <row r="40" spans="1:14" ht="15" x14ac:dyDescent="0.25">
      <c r="A40" s="53" t="s">
        <v>89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1</v>
      </c>
      <c r="K40" s="4">
        <v>0</v>
      </c>
      <c r="L40" s="4">
        <v>0</v>
      </c>
      <c r="M40" s="4">
        <v>0</v>
      </c>
      <c r="N40" s="20">
        <f t="shared" si="1"/>
        <v>1</v>
      </c>
    </row>
    <row r="41" spans="1:14" ht="15" x14ac:dyDescent="0.25">
      <c r="A41" s="53" t="s">
        <v>90</v>
      </c>
      <c r="B41" s="4">
        <v>1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1</v>
      </c>
      <c r="L41" s="4">
        <v>1</v>
      </c>
      <c r="M41" s="4">
        <v>0</v>
      </c>
      <c r="N41" s="20">
        <f t="shared" si="1"/>
        <v>3</v>
      </c>
    </row>
    <row r="42" spans="1:14" x14ac:dyDescent="0.25">
      <c r="A42" s="54" t="s">
        <v>91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8"/>
      <c r="N42" s="38"/>
    </row>
    <row r="43" spans="1:14" ht="15" x14ac:dyDescent="0.25">
      <c r="A43" s="53" t="s">
        <v>92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1</v>
      </c>
      <c r="L43" s="4">
        <v>0</v>
      </c>
      <c r="M43" s="4">
        <v>0</v>
      </c>
      <c r="N43" s="20">
        <f>SUM(B43:M43)</f>
        <v>1</v>
      </c>
    </row>
    <row r="44" spans="1:14" ht="15.75" x14ac:dyDescent="0.25">
      <c r="A44" s="53" t="s">
        <v>93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87">
        <v>0</v>
      </c>
      <c r="K44" s="4">
        <v>0</v>
      </c>
      <c r="L44" s="4">
        <v>0</v>
      </c>
      <c r="M44" s="4">
        <v>0</v>
      </c>
      <c r="N44" s="20">
        <f t="shared" ref="N44:N52" si="2">SUM(B44:M44)</f>
        <v>0</v>
      </c>
    </row>
    <row r="45" spans="1:14" ht="15" x14ac:dyDescent="0.25">
      <c r="A45" s="53" t="s">
        <v>94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20">
        <f t="shared" si="2"/>
        <v>0</v>
      </c>
    </row>
    <row r="46" spans="1:14" ht="15" x14ac:dyDescent="0.25">
      <c r="A46" s="53" t="s">
        <v>95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20">
        <f t="shared" si="2"/>
        <v>0</v>
      </c>
    </row>
    <row r="47" spans="1:14" ht="15" x14ac:dyDescent="0.25">
      <c r="A47" s="53" t="s">
        <v>96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20">
        <f t="shared" si="2"/>
        <v>0</v>
      </c>
    </row>
    <row r="48" spans="1:14" ht="15" x14ac:dyDescent="0.25">
      <c r="A48" s="53" t="s">
        <v>97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20">
        <f t="shared" si="2"/>
        <v>0</v>
      </c>
    </row>
    <row r="49" spans="1:15" ht="15" x14ac:dyDescent="0.25">
      <c r="A49" s="53" t="s">
        <v>98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20">
        <f t="shared" si="2"/>
        <v>0</v>
      </c>
    </row>
    <row r="50" spans="1:15" ht="15" x14ac:dyDescent="0.25">
      <c r="A50" s="53" t="s">
        <v>99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2</v>
      </c>
      <c r="K50" s="4">
        <v>0</v>
      </c>
      <c r="L50" s="4">
        <v>0</v>
      </c>
      <c r="M50" s="4">
        <v>0</v>
      </c>
      <c r="N50" s="20">
        <f t="shared" si="2"/>
        <v>2</v>
      </c>
    </row>
    <row r="51" spans="1:15" ht="15.75" x14ac:dyDescent="0.25">
      <c r="A51" s="53" t="s">
        <v>100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87">
        <v>0</v>
      </c>
      <c r="K51" s="4">
        <v>0</v>
      </c>
      <c r="L51" s="4">
        <v>0</v>
      </c>
      <c r="M51" s="4">
        <v>0</v>
      </c>
      <c r="N51" s="20">
        <f t="shared" si="2"/>
        <v>0</v>
      </c>
    </row>
    <row r="52" spans="1:15" ht="15" x14ac:dyDescent="0.25">
      <c r="A52" s="55" t="s">
        <v>101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20">
        <f t="shared" si="2"/>
        <v>0</v>
      </c>
    </row>
    <row r="53" spans="1:15" ht="15" x14ac:dyDescent="0.25">
      <c r="A53" s="53" t="s">
        <v>102</v>
      </c>
      <c r="B53" s="4">
        <v>27.2</v>
      </c>
      <c r="C53" s="4">
        <v>32</v>
      </c>
      <c r="D53" s="4">
        <v>7</v>
      </c>
      <c r="E53" s="4">
        <v>12.5</v>
      </c>
      <c r="F53" s="4">
        <v>12.8</v>
      </c>
      <c r="G53" s="4">
        <v>11.3</v>
      </c>
      <c r="H53" s="4">
        <v>17.5</v>
      </c>
      <c r="I53" s="4">
        <v>10.199999999999999</v>
      </c>
      <c r="J53" s="4">
        <v>13.5</v>
      </c>
      <c r="K53" s="4">
        <v>7.25</v>
      </c>
      <c r="L53" s="4">
        <v>10</v>
      </c>
      <c r="M53" s="4">
        <v>3.8</v>
      </c>
      <c r="N53" s="64">
        <f>AVERAGE(B53:M53)</f>
        <v>13.754166666666668</v>
      </c>
    </row>
    <row r="54" spans="1:15" ht="15" x14ac:dyDescent="0.25">
      <c r="A54" s="53" t="s">
        <v>103</v>
      </c>
      <c r="B54" s="4">
        <v>120</v>
      </c>
      <c r="C54" s="4">
        <v>124</v>
      </c>
      <c r="D54" s="4">
        <v>120</v>
      </c>
      <c r="E54" s="4">
        <v>124</v>
      </c>
      <c r="F54" s="4">
        <v>124</v>
      </c>
      <c r="G54" s="4">
        <v>120</v>
      </c>
      <c r="H54" s="4">
        <v>124</v>
      </c>
      <c r="I54" s="4">
        <v>120</v>
      </c>
      <c r="J54" s="4">
        <v>124</v>
      </c>
      <c r="K54" s="4">
        <v>124</v>
      </c>
      <c r="L54" s="4">
        <v>116</v>
      </c>
      <c r="M54" s="4">
        <v>124</v>
      </c>
      <c r="N54" s="20">
        <f>SUM(B54:M54)</f>
        <v>1464</v>
      </c>
    </row>
    <row r="55" spans="1:15" ht="15" x14ac:dyDescent="0.25">
      <c r="A55" s="53" t="s">
        <v>104</v>
      </c>
      <c r="B55" s="4">
        <v>70</v>
      </c>
      <c r="C55" s="4">
        <v>79</v>
      </c>
      <c r="D55" s="4">
        <v>61</v>
      </c>
      <c r="E55" s="4">
        <v>80</v>
      </c>
      <c r="F55" s="4">
        <v>60</v>
      </c>
      <c r="G55" s="4">
        <v>80</v>
      </c>
      <c r="H55" s="4">
        <v>91</v>
      </c>
      <c r="I55" s="4">
        <v>56</v>
      </c>
      <c r="J55" s="4">
        <v>106</v>
      </c>
      <c r="K55" s="4">
        <v>72</v>
      </c>
      <c r="L55" s="4">
        <v>73</v>
      </c>
      <c r="M55" s="4">
        <v>40</v>
      </c>
      <c r="N55" s="20">
        <f>SUM(B55:M55)</f>
        <v>868</v>
      </c>
    </row>
    <row r="56" spans="1:15" ht="15" x14ac:dyDescent="0.25">
      <c r="A56" s="53" t="s">
        <v>105</v>
      </c>
      <c r="B56" s="57">
        <v>58.3</v>
      </c>
      <c r="C56" s="57">
        <v>63.7</v>
      </c>
      <c r="D56" s="57">
        <v>50.8</v>
      </c>
      <c r="E56" s="57">
        <v>64.5</v>
      </c>
      <c r="F56" s="57">
        <v>48.4</v>
      </c>
      <c r="G56" s="57">
        <v>66.599999999999994</v>
      </c>
      <c r="H56" s="57">
        <v>73.5</v>
      </c>
      <c r="I56" s="57">
        <v>46.6</v>
      </c>
      <c r="J56" s="57">
        <v>85.5</v>
      </c>
      <c r="K56" s="57">
        <v>58.1</v>
      </c>
      <c r="L56" s="57">
        <v>62.9</v>
      </c>
      <c r="M56" s="57">
        <v>32.299999999999997</v>
      </c>
      <c r="N56" s="64">
        <f>IFERROR(N55/N54,0)*100</f>
        <v>59.289617486338798</v>
      </c>
      <c r="O56" s="88"/>
    </row>
    <row r="57" spans="1:15" ht="15" x14ac:dyDescent="0.25">
      <c r="A57" s="53" t="s">
        <v>106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58">
        <f>SUM(B57:M57)</f>
        <v>0</v>
      </c>
    </row>
    <row r="59" spans="1:15" x14ac:dyDescent="0.25">
      <c r="A59" s="26"/>
    </row>
  </sheetData>
  <sheetProtection insertRows="0"/>
  <protectedRanges>
    <protectedRange sqref="B8:M8 B36:M41 B22:M26 B33:M34 B28:M31 B10:M20 B43:I57 K43:M57 J43 J45:J50 J52:J57" name="Range2"/>
    <protectedRange sqref="B4:H4" name="Range1"/>
  </protectedRanges>
  <mergeCells count="3">
    <mergeCell ref="A1:M1"/>
    <mergeCell ref="A2:M2"/>
    <mergeCell ref="B4:H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Statistical Report</vt:lpstr>
      <vt:lpstr>KPIs</vt:lpstr>
    </vt:vector>
  </TitlesOfParts>
  <Manager/>
  <Company>Community Care Access Centres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catherine.mccallum</dc:creator>
  <cp:keywords/>
  <dc:description/>
  <cp:lastModifiedBy>Willy Van Klooster</cp:lastModifiedBy>
  <cp:revision/>
  <dcterms:created xsi:type="dcterms:W3CDTF">2016-10-31T17:59:34Z</dcterms:created>
  <dcterms:modified xsi:type="dcterms:W3CDTF">2024-04-14T15:09:09Z</dcterms:modified>
  <cp:category/>
  <cp:contentStatus/>
</cp:coreProperties>
</file>